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140" windowWidth="20385" windowHeight="9045" activeTab="5"/>
  </bookViews>
  <sheets>
    <sheet name="заголовочная" sheetId="1" r:id="rId1"/>
    <sheet name="цели, виды деятельности" sheetId="2" r:id="rId2"/>
    <sheet name="услуги" sheetId="3" r:id="rId3"/>
    <sheet name="балансовая" sheetId="4" r:id="rId4"/>
    <sheet name="фин. состояние" sheetId="5" r:id="rId5"/>
    <sheet name="поступления и выплаты2017" sheetId="31" r:id="rId6"/>
    <sheet name="поступления и выплаты2018" sheetId="30" r:id="rId7"/>
    <sheet name="поступления и выплаты2019" sheetId="6" r:id="rId8"/>
    <sheet name="закупка ТРУ" sheetId="8" r:id="rId9"/>
    <sheet name="справочная" sheetId="10" r:id="rId10"/>
    <sheet name="обоснование (210) 1" sheetId="11" r:id="rId11"/>
    <sheet name="обоснование (210) 2" sheetId="12" r:id="rId12"/>
    <sheet name="обоснование (210) 3" sheetId="13" r:id="rId13"/>
    <sheet name="обоснование (210) 4" sheetId="14" r:id="rId14"/>
    <sheet name="обоснование (220)" sheetId="15" r:id="rId15"/>
    <sheet name="обоснование (230)" sheetId="16" r:id="rId16"/>
    <sheet name="обоснование (240)" sheetId="18" r:id="rId17"/>
    <sheet name="обоснование (250)" sheetId="19" r:id="rId18"/>
    <sheet name="обоснование (260) 1" sheetId="20" r:id="rId19"/>
    <sheet name="обоснование (260) 2" sheetId="21" r:id="rId20"/>
    <sheet name="обоснование (260) 3" sheetId="22" r:id="rId21"/>
    <sheet name="обоснование (260) 4" sheetId="24" r:id="rId22"/>
    <sheet name="обоснование (260) 5" sheetId="25" r:id="rId23"/>
    <sheet name="обоснование (260) 6" sheetId="26" r:id="rId24"/>
    <sheet name="обоснование (260) 7" sheetId="27" r:id="rId25"/>
    <sheet name="обоснование (260) 8" sheetId="28" r:id="rId26"/>
    <sheet name="сведения о операциях" sheetId="29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INDEX_SHEET___ASAP_Utilities" localSheetId="5">#REF!</definedName>
    <definedName name="___INDEX_SHEET___ASAP_Utilities" localSheetId="6">#REF!</definedName>
    <definedName name="___INDEX_SHEET___ASAP_Utilities">#REF!</definedName>
    <definedName name="_xlnm._FilterDatabase" localSheetId="8" hidden="1">'закупка ТРУ'!$A$7:$I$7</definedName>
    <definedName name="_xlnm._FilterDatabase" localSheetId="5" hidden="1">'поступления и выплаты2017'!$A$7:$I$7</definedName>
    <definedName name="_xlnm._FilterDatabase" localSheetId="6" hidden="1">'поступления и выплаты2018'!$A$7:$I$7</definedName>
    <definedName name="_xlnm._FilterDatabase" localSheetId="7" hidden="1">'поступления и выплаты2019'!$A$7:$I$7</definedName>
    <definedName name="_xlnm._FilterDatabase" localSheetId="9" hidden="1">справочная!$A$5:$C$5</definedName>
    <definedName name="_xlnm._FilterDatabase" localSheetId="4" hidden="1">'фин. состояние'!$A$6:$H$29</definedName>
    <definedName name="_xlnm.Print_Titles" localSheetId="3">'фин. состояние'!$3:$6</definedName>
    <definedName name="_xlnm.Print_Titles" localSheetId="0">'цели, виды деятельности'!#REF!</definedName>
    <definedName name="_xlnm.Print_Titles" localSheetId="8">#REF!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9">#REF!</definedName>
    <definedName name="_xlnm.Print_Titles" localSheetId="2">балансовая!$3:$5</definedName>
    <definedName name="_xlnm.Print_Titles" localSheetId="4">'поступления и выплаты2019'!$4:$7</definedName>
    <definedName name="_xlnm.Print_Titles" localSheetId="1">услуги!#REF!</definedName>
    <definedName name="_xlnm.Print_Area" localSheetId="8">'закупка ТРУ'!$A$1:$L$12</definedName>
    <definedName name="_xlnm.Print_Area" localSheetId="5">'поступления и выплаты2017'!$A$2:$I$46</definedName>
    <definedName name="_xlnm.Print_Area" localSheetId="6">'поступления и выплаты2018'!$A$2:$I$46</definedName>
    <definedName name="_xlnm.Print_Area" localSheetId="7">'поступления и выплаты2019'!$A$2:$I$46</definedName>
    <definedName name="_xlnm.Print_Area" localSheetId="26">'сведения о операциях'!$A$1:$FK$49</definedName>
    <definedName name="_xlnm.Print_Area" localSheetId="9">справочная!$A$1:$E$8</definedName>
    <definedName name="_xlnm.Print_Area" localSheetId="2">услуги!$A$1:$L$5</definedName>
    <definedName name="_xlnm.Print_Area" localSheetId="4">'фин. состояние'!$A$1:$C$29</definedName>
  </definedNames>
  <calcPr calcId="145621"/>
</workbook>
</file>

<file path=xl/calcChain.xml><?xml version="1.0" encoding="utf-8"?>
<calcChain xmlns="http://schemas.openxmlformats.org/spreadsheetml/2006/main">
  <c r="I9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8" i="6"/>
  <c r="F9" i="6"/>
  <c r="F10" i="6"/>
  <c r="F11" i="6"/>
  <c r="F12" i="6"/>
  <c r="F14" i="6"/>
  <c r="F15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38" i="6"/>
  <c r="E9" i="6"/>
  <c r="E11" i="6"/>
  <c r="E12" i="6"/>
  <c r="E13" i="6"/>
  <c r="E14" i="6"/>
  <c r="E15" i="6"/>
  <c r="E19" i="6"/>
  <c r="E20" i="6"/>
  <c r="E21" i="6"/>
  <c r="E22" i="6"/>
  <c r="E23" i="6"/>
  <c r="E25" i="6"/>
  <c r="E26" i="6"/>
  <c r="E27" i="6"/>
  <c r="E28" i="6"/>
  <c r="E29" i="6"/>
  <c r="E31" i="6"/>
  <c r="E32" i="6"/>
  <c r="E33" i="6"/>
  <c r="E34" i="6"/>
  <c r="E35" i="6"/>
  <c r="E36" i="6"/>
  <c r="E37" i="6"/>
  <c r="E38" i="6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8" i="30"/>
  <c r="F9" i="30"/>
  <c r="F10" i="30"/>
  <c r="F11" i="30"/>
  <c r="F12" i="30"/>
  <c r="F14" i="30"/>
  <c r="F15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1" i="30"/>
  <c r="F32" i="30"/>
  <c r="F33" i="30"/>
  <c r="F34" i="30"/>
  <c r="F35" i="30"/>
  <c r="F36" i="30"/>
  <c r="F37" i="30"/>
  <c r="F38" i="30"/>
  <c r="E9" i="30"/>
  <c r="E11" i="30"/>
  <c r="E12" i="30"/>
  <c r="E13" i="30"/>
  <c r="E14" i="30"/>
  <c r="E15" i="30"/>
  <c r="E19" i="30"/>
  <c r="E20" i="30"/>
  <c r="E21" i="30"/>
  <c r="E22" i="30"/>
  <c r="E23" i="30"/>
  <c r="E25" i="30"/>
  <c r="E26" i="30"/>
  <c r="E27" i="30"/>
  <c r="E28" i="30"/>
  <c r="E29" i="30"/>
  <c r="E31" i="30"/>
  <c r="E32" i="30"/>
  <c r="E33" i="30"/>
  <c r="E34" i="30"/>
  <c r="E35" i="30"/>
  <c r="E36" i="30"/>
  <c r="E37" i="30"/>
  <c r="E38" i="30"/>
  <c r="D38" i="31" l="1"/>
  <c r="D37" i="31"/>
  <c r="D36" i="31"/>
  <c r="D35" i="31"/>
  <c r="D33" i="31"/>
  <c r="D32" i="31"/>
  <c r="D31" i="31"/>
  <c r="I30" i="31"/>
  <c r="F30" i="31"/>
  <c r="E30" i="31"/>
  <c r="D27" i="31"/>
  <c r="D26" i="31"/>
  <c r="D25" i="31"/>
  <c r="E24" i="31"/>
  <c r="D24" i="31"/>
  <c r="D23" i="31"/>
  <c r="D22" i="31"/>
  <c r="D21" i="31"/>
  <c r="D20" i="31"/>
  <c r="D19" i="31"/>
  <c r="I18" i="31"/>
  <c r="I17" i="31" s="1"/>
  <c r="I16" i="31" s="1"/>
  <c r="E18" i="31"/>
  <c r="E17" i="31"/>
  <c r="H16" i="31"/>
  <c r="G16" i="31"/>
  <c r="D38" i="30"/>
  <c r="D37" i="30"/>
  <c r="D36" i="30"/>
  <c r="D35" i="30"/>
  <c r="D33" i="30"/>
  <c r="D32" i="30"/>
  <c r="D31" i="30"/>
  <c r="D27" i="30"/>
  <c r="D26" i="30"/>
  <c r="D25" i="30"/>
  <c r="D23" i="30"/>
  <c r="D22" i="30"/>
  <c r="D21" i="30"/>
  <c r="D20" i="30"/>
  <c r="D19" i="30"/>
  <c r="H16" i="30"/>
  <c r="G16" i="30"/>
  <c r="E30" i="30" l="1"/>
  <c r="E30" i="6"/>
  <c r="E24" i="6"/>
  <c r="E24" i="30"/>
  <c r="D24" i="30" s="1"/>
  <c r="E18" i="6"/>
  <c r="E18" i="30"/>
  <c r="D18" i="30" s="1"/>
  <c r="E17" i="6"/>
  <c r="E17" i="30"/>
  <c r="F16" i="31"/>
  <c r="F30" i="6"/>
  <c r="F30" i="30"/>
  <c r="F8" i="31"/>
  <c r="F13" i="31"/>
  <c r="D30" i="31"/>
  <c r="G10" i="8" s="1"/>
  <c r="G8" i="8" s="1"/>
  <c r="D8" i="8" s="1"/>
  <c r="D17" i="31"/>
  <c r="I8" i="31"/>
  <c r="I10" i="31"/>
  <c r="E16" i="31"/>
  <c r="D18" i="31"/>
  <c r="D38" i="6"/>
  <c r="D37" i="6"/>
  <c r="D36" i="6"/>
  <c r="D35" i="6"/>
  <c r="D33" i="6"/>
  <c r="D32" i="6"/>
  <c r="D31" i="6"/>
  <c r="D27" i="6"/>
  <c r="D26" i="6"/>
  <c r="D25" i="6"/>
  <c r="D24" i="6"/>
  <c r="D23" i="6"/>
  <c r="D22" i="6"/>
  <c r="D21" i="6"/>
  <c r="D20" i="6"/>
  <c r="D19" i="6"/>
  <c r="H16" i="6"/>
  <c r="G16" i="6"/>
  <c r="D30" i="30" l="1"/>
  <c r="H10" i="8" s="1"/>
  <c r="H8" i="8" s="1"/>
  <c r="E8" i="8" s="1"/>
  <c r="E16" i="6"/>
  <c r="E16" i="30"/>
  <c r="F8" i="6"/>
  <c r="F8" i="30"/>
  <c r="D16" i="31"/>
  <c r="D13" i="31"/>
  <c r="F13" i="30"/>
  <c r="D13" i="30" s="1"/>
  <c r="F13" i="6"/>
  <c r="F16" i="6"/>
  <c r="F16" i="30"/>
  <c r="D10" i="8"/>
  <c r="E10" i="8"/>
  <c r="E10" i="31"/>
  <c r="E8" i="31"/>
  <c r="D17" i="30"/>
  <c r="D30" i="6"/>
  <c r="I10" i="8" s="1"/>
  <c r="I8" i="8" s="1"/>
  <c r="F8" i="8" s="1"/>
  <c r="D18" i="6"/>
  <c r="D13" i="6"/>
  <c r="A4" i="3"/>
  <c r="D16" i="30" l="1"/>
  <c r="D10" i="30" s="1"/>
  <c r="E8" i="30"/>
  <c r="E8" i="6"/>
  <c r="D10" i="31"/>
  <c r="D8" i="31" s="1"/>
  <c r="E10" i="6"/>
  <c r="E10" i="30"/>
  <c r="F10" i="8"/>
  <c r="D8" i="30"/>
  <c r="D17" i="6"/>
  <c r="D16" i="6" s="1"/>
  <c r="F12" i="13"/>
  <c r="F13" i="13" s="1"/>
  <c r="D14" i="14"/>
  <c r="D10" i="14"/>
  <c r="D20" i="14" l="1"/>
  <c r="D10" i="6"/>
  <c r="D8" i="6"/>
  <c r="F13" i="11"/>
  <c r="F20" i="11"/>
  <c r="F19" i="11" l="1"/>
  <c r="D19" i="11" s="1"/>
  <c r="H19" i="11" s="1"/>
  <c r="F18" i="11"/>
  <c r="F15" i="11"/>
  <c r="F16" i="11"/>
  <c r="D16" i="11" s="1"/>
  <c r="H16" i="11" s="1"/>
  <c r="F17" i="11"/>
  <c r="D17" i="11" s="1"/>
  <c r="H17" i="11" s="1"/>
  <c r="D18" i="11"/>
  <c r="H18" i="11" s="1"/>
  <c r="F14" i="11"/>
  <c r="D14" i="11" s="1"/>
  <c r="H14" i="11" s="1"/>
  <c r="G12" i="11"/>
  <c r="F12" i="11"/>
  <c r="D13" i="11"/>
  <c r="H13" i="11" s="1"/>
  <c r="D15" i="11"/>
  <c r="H15" i="11" s="1"/>
  <c r="D20" i="11"/>
  <c r="H20" i="11" s="1"/>
  <c r="D12" i="11" l="1"/>
  <c r="H12" i="11" s="1"/>
  <c r="H21" i="11" s="1"/>
  <c r="H31" i="11" s="1"/>
  <c r="F25" i="11"/>
  <c r="F22" i="11"/>
  <c r="D23" i="11" l="1"/>
  <c r="H23" i="11" s="1"/>
  <c r="D24" i="11" l="1"/>
  <c r="H24" i="11" s="1"/>
  <c r="C26" i="11"/>
  <c r="D25" i="11" l="1"/>
  <c r="H25" i="11" s="1"/>
  <c r="D22" i="11"/>
  <c r="H22" i="11" s="1"/>
  <c r="H26" i="11" l="1"/>
  <c r="H29" i="11" s="1"/>
</calcChain>
</file>

<file path=xl/sharedStrings.xml><?xml version="1.0" encoding="utf-8"?>
<sst xmlns="http://schemas.openxmlformats.org/spreadsheetml/2006/main" count="1047" uniqueCount="440">
  <si>
    <t/>
  </si>
  <si>
    <t>УТВЕРЖДАЮ:</t>
  </si>
  <si>
    <t>ПЛАН ФИНАНСОВО-ХОЗЯЙСТВЕННОЙ ДЕЯТЕЛЬНОСТИ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</si>
  <si>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</si>
  <si>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</si>
  <si>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</si>
  <si>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</si>
  <si>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</si>
  <si>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</si>
  <si>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</si>
  <si>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</si>
  <si>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</si>
  <si>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</si>
  <si>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</si>
  <si>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</si>
  <si>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</si>
  <si>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</si>
  <si>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</si>
  <si>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</si>
  <si>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</si>
  <si>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</si>
  <si>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</si>
  <si>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</si>
  <si>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</si>
  <si>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</si>
  <si>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субсидии на иные цели</t>
  </si>
  <si>
    <t>субсидии на осуществление капитальных вложений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</si>
  <si>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</si>
  <si>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</si>
  <si>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</si>
  <si>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</si>
  <si>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</si>
  <si>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</si>
  <si>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</si>
  <si>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</si>
  <si>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</si>
  <si>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</si>
  <si>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</si>
  <si>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</si>
  <si>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</si>
  <si>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</si>
  <si>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</si>
  <si>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</si>
  <si>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</si>
  <si>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</si>
  <si>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</si>
  <si>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</si>
  <si>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</si>
  <si>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</si>
  <si>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</si>
  <si>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</si>
  <si>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</si>
  <si>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</si>
  <si>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</si>
  <si>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</si>
  <si>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</si>
  <si>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начало года</t>
  </si>
  <si>
    <t>Остаток средств на конец года</t>
  </si>
  <si>
    <t>Справочная информация</t>
  </si>
  <si>
    <t>(подпись)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</si>
  <si>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</si>
  <si>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</si>
  <si>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</si>
  <si>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</si>
  <si>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</si>
  <si>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</si>
  <si>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</si>
  <si>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</si>
  <si>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</si>
  <si>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</si>
  <si>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</si>
  <si>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</si>
  <si>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</si>
  <si>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</si>
  <si>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</si>
  <si>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</si>
  <si>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</si>
  <si>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</si>
  <si>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</si>
  <si>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</si>
  <si>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</si>
  <si>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</si>
  <si>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в соответствии с ведомственным перечнем услуг (работ), сформированным учредителем (загружается в систему в формате xml, выгруженного из системы "Электронный бюджет")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</si>
  <si>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</si>
  <si>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</si>
  <si>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</si>
  <si>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</si>
  <si>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</si>
  <si>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</si>
  <si>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</si>
  <si>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</si>
  <si>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</si>
  <si>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</si>
  <si>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</si>
  <si>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</si>
  <si>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№ пп</t>
  </si>
  <si>
    <t>эквивалент определения даты в Excel: =ЕСЛИ(ДЕНЬ(СЕГОДНЯ())&lt;=20;ДАТА(ГОД(СЕГОДНЯ());МЕСЯЦ(СЕГОДНЯ())-1;1);ДАТА(ГОД(СЕГОДНЯ());МЕСЯЦ(СЕГОДНЯ());1))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</si>
  <si>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</si>
  <si>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</si>
  <si>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</si>
  <si>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</si>
  <si>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</si>
  <si>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</si>
  <si>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</si>
  <si>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</si>
  <si>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</si>
  <si>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</si>
  <si>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</si>
  <si>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</si>
  <si>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</si>
  <si>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</si>
  <si>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Таблица 1</t>
  </si>
  <si>
    <t>х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</si>
  <si>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</si>
  <si>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</si>
  <si>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</si>
  <si>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</si>
  <si>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</si>
  <si>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</si>
  <si>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</si>
  <si>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</si>
  <si>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</si>
  <si>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</si>
  <si>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</si>
  <si>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</si>
  <si>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</si>
  <si>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</si>
  <si>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</si>
  <si>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земельного налога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</si>
  <si>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</si>
  <si>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</si>
  <si>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</si>
  <si>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</si>
  <si>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</si>
  <si>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</si>
  <si>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</si>
  <si>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</si>
  <si>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</si>
  <si>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</si>
  <si>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</si>
  <si>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</si>
  <si>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</si>
  <si>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</si>
  <si>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</si>
  <si>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</si>
  <si>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</si>
  <si>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</si>
  <si>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</si>
  <si>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</si>
  <si>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</si>
  <si>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</si>
  <si>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</si>
  <si>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</si>
  <si>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</si>
  <si>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</si>
  <si>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</si>
  <si>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</si>
  <si>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</si>
  <si>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</si>
  <si>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три таблицы на каждый из годов</t>
  </si>
  <si>
    <t>Таблица 3</t>
  </si>
  <si>
    <t>Сумма, рублей
(с точностью до двух знаков после запятой)</t>
  </si>
  <si>
    <t>010</t>
  </si>
  <si>
    <t>020</t>
  </si>
  <si>
    <t>030</t>
  </si>
  <si>
    <t>Таблица 4</t>
  </si>
  <si>
    <t>Объем публичных обязательств, всего</t>
  </si>
  <si>
    <t>Объем средств, поступивших во временное распоряжение, всего</t>
  </si>
  <si>
    <t>1) показатели граф 4 - 12 по строке 0001 должны быть равны сумме показателей соответствующих граф по строкам 1001 и 2001;
2) показатели графы 4 по строкам 0001, 1001 и 2001 должны быть равны сумме показателей граф 7 и 10 по соответствующим строкам;
3) показатели графы 5 по строкам 0001, 1001 и 2001 должны быть равны сумме показателей граф 8 и 11 по соответствующим строкам;
4) показатели графы 6 по строкам 0001, 1001 и 2001 должны быть равны сумме показателей граф 9 и 12 по соответствующим строкам;
5) показатели по строке 0001 граф 7 - 9 по каждому году формирования показателей выплат по расходам на закупку товаров, работ, услуг:
а) для бюджетных учреждений не могут быть меньше показателей по строке 260 в графах 5 - 8 Таблицы 2 на соответствующий год;
б) для автономных учреждений не могут быть меньше показателей по строке 260 в графе 7 Таблицы 2 на соответствующий год;
6) для бюджетных учреждений показатели строки 0001 граф 10 - 12 не могут быть больше показателей строки 260 графы 9 Таблицы 2 на соответствующий год;
7) показатели строки 0001 граф 10 - 12 должны быть равны нулю, если все закупки товаров, работ и услуг осуществляются в соответствии с Федеральным законом № 44-ФЗ.</t>
  </si>
  <si>
    <t>1.1. Расчеты (обоснования) расходов на оплату труда</t>
  </si>
  <si>
    <t>№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</si>
  <si>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</si>
  <si>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</si>
  <si>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рублей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</si>
  <si>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</si>
  <si>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</si>
  <si>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</si>
  <si>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</si>
  <si>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x</t>
  </si>
  <si>
    <t>Источник финансового обеспечения:</t>
  </si>
  <si>
    <t>Код вида расходов:</t>
  </si>
  <si>
    <t>Наименование расходов</t>
  </si>
  <si>
    <t>Средний размер выплаты на одного работника в день, рублей</t>
  </si>
  <si>
    <t>1.2. Расчеты (обоснования) выплат персоналу при направлении в служебные командировки</t>
  </si>
  <si>
    <t>Количество работников, человек</t>
  </si>
  <si>
    <t>Количество дней</t>
  </si>
  <si>
    <t>Сумма, рублей (гр.3 х гр.4 х гр.5)</t>
  </si>
  <si>
    <t>Выплаты персоналу при направлении в служебные командировки в пределах Российской Федерации, в том числе:</t>
  </si>
  <si>
    <t>компенсация дополнительных расходов, связанных с проживанием вне месте постоянного жительства (суточных)</t>
  </si>
  <si>
    <t>компенсация расходов по проезду в служебные командировки</t>
  </si>
  <si>
    <t>компенсация расходов по найму жилого помещения</t>
  </si>
  <si>
    <t>1.3.</t>
  </si>
  <si>
    <t>Выплаты персоналу при направлении в служебные командировки на территории иностранных государств, в том числе:</t>
  </si>
  <si>
    <t>Пособие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</si>
  <si>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</si>
  <si>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</si>
  <si>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рублей</t>
  </si>
  <si>
    <t>1.3. Расчеты (обоснования) выплат персоналу по уходу за ребенком</t>
  </si>
  <si>
    <t>1.4. Расчеты (обоснования) страховых взносов на обязательное медицинское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</si>
  <si>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</si>
  <si>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рублей</t>
  </si>
  <si>
    <t>Сумма взноса, рублей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</si>
  <si>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</si>
  <si>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</si>
  <si>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</si>
  <si>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</si>
  <si>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</si>
  <si>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</si>
  <si>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</si>
  <si>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</si>
  <si>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0,..%</t>
  </si>
  <si>
    <t>Страховые взносы в Федеральный фонд обязательного медицинского страхования, всего (по ставке 5,1%)</t>
  </si>
  <si>
    <t>1. Расчеты (обоснования) выплат персоналу (строка 211.1)</t>
  </si>
  <si>
    <t>1. Расчеты (обоснования) выплат персоналу (строка 212)</t>
  </si>
  <si>
    <t>1. Расчеты (обоснования) выплат персоналу (строка 213)</t>
  </si>
  <si>
    <t>1. Расчеты (обоснования) выплат персоналу (строка 211.2)</t>
  </si>
  <si>
    <t>2. Расчет (обосвание) расходов на социальные и иные выплаты населению (строка 220)</t>
  </si>
  <si>
    <t>Размер одной выплаты, рублей</t>
  </si>
  <si>
    <t>Количество выплат в год</t>
  </si>
  <si>
    <t>Общая сумма выплат, рублей (гр.3 х гр.4)</t>
  </si>
  <si>
    <t>3. Расчет (обоснование) расходов на уплату налогов, сборов и иных платежей</t>
  </si>
  <si>
    <t>Налоговая база, рублей</t>
  </si>
  <si>
    <t>Ставка налога, %</t>
  </si>
  <si>
    <t>Сумма исчисленного налога, подлежащего уплате, рублей (гр.3 х гр.4/100)</t>
  </si>
  <si>
    <t>Налог на имущество организаций, всего:</t>
  </si>
  <si>
    <t>недвижимое имущество</t>
  </si>
  <si>
    <t>переданное в аренду</t>
  </si>
  <si>
    <t>движимое имущество</t>
  </si>
  <si>
    <t>Земельный налог, всего:</t>
  </si>
  <si>
    <t>Кадастровая стоимость земельного участка</t>
  </si>
  <si>
    <t>Сумма, рублей (гр.3 х гр.4/100)</t>
  </si>
  <si>
    <t>3.1. Расчет (обоснование) расходов на оплату налога на имущество организаций (строка 231)</t>
  </si>
  <si>
    <t>3.2. Расчет (обоснование) расходов на оплату земельного налога (строка 232)</t>
  </si>
  <si>
    <t>3.3. Расчет (обоснование) расходов на оплату прочих налогов и сборов (строка 233)</t>
  </si>
  <si>
    <t>Транспортный налог</t>
  </si>
  <si>
    <t>Водный налог</t>
  </si>
  <si>
    <t>4. Расчет (обоснование) расходов на безвозмездные перечисления организациям (строка 240)</t>
  </si>
  <si>
    <t>5. Расчет (обоснование) прочих расходов (кроме расходов на закупку товаров, работ, услуг)</t>
  </si>
  <si>
    <t>6. Расчет (обоснование) расходов на закупку товаров, работ, услуг</t>
  </si>
  <si>
    <t>Количество номеров</t>
  </si>
  <si>
    <t>Количество платежей в год</t>
  </si>
  <si>
    <t>Стоимость за единицу, рублей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</si>
  <si>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</si>
  <si>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</si>
  <si>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Оплата сотовой связи по тарифам</t>
  </si>
  <si>
    <t>6.1. Расчет (обоснование) расходов на оплату услуг связи (строка 261)</t>
  </si>
  <si>
    <t>6.2. Расчет (обоснование) расходов на оплату транспортных услуг (строка 262)</t>
  </si>
  <si>
    <t>Плата за перевозку (доставку) грузов (отправлений)</t>
  </si>
  <si>
    <t>Обеспечение должностных лиц проездными документами в служебных целях</t>
  </si>
  <si>
    <t>Количество услуг перевозки</t>
  </si>
  <si>
    <t>Цена услуги перевозки, рублей</t>
  </si>
  <si>
    <t>Сумма, рублей (гр.3 х гр.4)</t>
  </si>
  <si>
    <t>Размер потребления ресурсов</t>
  </si>
  <si>
    <t>Тариф (с учетом НДС), рублей</t>
  </si>
  <si>
    <t>Индексация, %</t>
  </si>
  <si>
    <t>Сумма, рублей (гр.4 х гр.5 х гр.6)</t>
  </si>
  <si>
    <t>Электроснабжение, всего</t>
  </si>
  <si>
    <t>Теплоснабжение, всего</t>
  </si>
  <si>
    <t>Горячее водоснабжение, всего</t>
  </si>
  <si>
    <t>Холодное водоснабжение, всего</t>
  </si>
  <si>
    <t>Водоотведение, всего</t>
  </si>
  <si>
    <t>6.3. Расчет (обоснование) расходов на оплату коммунальных услуг (строка 263)</t>
  </si>
  <si>
    <t>Количество</t>
  </si>
  <si>
    <t>Ставка арендной платы</t>
  </si>
  <si>
    <t>Стоимость с учетом НДС, рублей</t>
  </si>
  <si>
    <t>Аренда недвижимого имущества</t>
  </si>
  <si>
    <t>Аренда движимого имущества</t>
  </si>
  <si>
    <t>Объект</t>
  </si>
  <si>
    <t>Количество работ (услуг)</t>
  </si>
  <si>
    <t>Стоимость работ (услуг), рублей</t>
  </si>
  <si>
    <t>Содержание объектов недвижимого имущества в чистоте</t>
  </si>
  <si>
    <t>уборка снега, мусора</t>
  </si>
  <si>
    <t>вывоз снега, мусора, твердых бытовых и промышленных отходов</t>
  </si>
  <si>
    <t>дезинфекция, дезинсекция, дератизация, дегазация</t>
  </si>
  <si>
    <t>саниторно-гигиеническое обслуживание, мойка и чистка помещений, окон, натирка полов</t>
  </si>
  <si>
    <t>Содержание объектов движимого имущества в чистоте</t>
  </si>
  <si>
    <t>Ремонт (текущий и капитальный) имущества</t>
  </si>
  <si>
    <t>Противопожарные мероприятия, связанные с содержанием имущества</t>
  </si>
  <si>
    <t>Количество договоров</t>
  </si>
  <si>
    <t>Стоимость услуги, рублей</t>
  </si>
  <si>
    <t>6.4. Расчет (обоснование) расходов на оплату аренды имущества (строка 264)</t>
  </si>
  <si>
    <t>6.5. Расчет (обоснование) расходов на оплату работ, услуг по содержанию имущества (строка 265)</t>
  </si>
  <si>
    <t>6.6. Расчет (обоснование) расходов на оплату прочих работ, услуг (строка 266)</t>
  </si>
  <si>
    <t>Средняя стоимость, рублей</t>
  </si>
  <si>
    <t>6.7. Расчет (обоснование) расходов на приобретение основных средств (строка 267)</t>
  </si>
  <si>
    <t>6.8. Расчет (обоснование) расходов на приобретение материальных запасов (строка 268)</t>
  </si>
  <si>
    <t>Единица измерения</t>
  </si>
  <si>
    <t>Цена за единицу, рублей</t>
  </si>
  <si>
    <t>Сумма, рублей (гр.4 х гр.5)</t>
  </si>
  <si>
    <t xml:space="preserve"> г.</t>
  </si>
  <si>
    <t>"</t>
  </si>
  <si>
    <t>(телефон)</t>
  </si>
  <si>
    <t>(расшифровка подписи)</t>
  </si>
  <si>
    <t>(должность)</t>
  </si>
  <si>
    <t>исполнитель</t>
  </si>
  <si>
    <t>Ответственный</t>
  </si>
  <si>
    <t>ческой службы</t>
  </si>
  <si>
    <t>О ПРИНЯТИИ НАСТОЯЩИХ СВЕДЕНИЙ</t>
  </si>
  <si>
    <t>сово-экономи-</t>
  </si>
  <si>
    <t>ОТМЕТКА ОРГАНА, ОСУЩЕСТВЛЯЮЩЕГО ВЕДЕНИЕ ЛИЦЕВОГО СЧЕТА,</t>
  </si>
  <si>
    <t>Руководитель финан-</t>
  </si>
  <si>
    <t>Всего страниц</t>
  </si>
  <si>
    <t>Руководитель</t>
  </si>
  <si>
    <t>Номер страницы</t>
  </si>
  <si>
    <t>Всего</t>
  </si>
  <si>
    <t>выплаты</t>
  </si>
  <si>
    <t>поступления</t>
  </si>
  <si>
    <t>сумма</t>
  </si>
  <si>
    <t>код</t>
  </si>
  <si>
    <t>на начало 20</t>
  </si>
  <si>
    <t>остаток субсидии прошлых лет</t>
  </si>
  <si>
    <t>Планируемые</t>
  </si>
  <si>
    <t>Суммы возврата дебиторской задолженности прошлых лет</t>
  </si>
  <si>
    <t>Разрешенный к использованию</t>
  </si>
  <si>
    <t>Код объекта ФАИП</t>
  </si>
  <si>
    <t>Код 
по бюджетной классификации Российской Федерации</t>
  </si>
  <si>
    <t>Код
субсидии</t>
  </si>
  <si>
    <t>Наименование субсидии</t>
  </si>
  <si>
    <t>(наименование иностранной валюты)</t>
  </si>
  <si>
    <t>по ОКВ</t>
  </si>
  <si>
    <t>по ОКЕИ</t>
  </si>
  <si>
    <t>Единица измерения: руб. (с точностью до второго десятичного знака)</t>
  </si>
  <si>
    <t>по ОКПО</t>
  </si>
  <si>
    <t>ведение лицевого счета</t>
  </si>
  <si>
    <t>Наименование органа, осуществляющего</t>
  </si>
  <si>
    <t>Глава по БК</t>
  </si>
  <si>
    <t>функции и полномочия учредителя</t>
  </si>
  <si>
    <t>по ОКТМО</t>
  </si>
  <si>
    <t>Наименование бюджета</t>
  </si>
  <si>
    <t>Дата представления предыдущих Сведений</t>
  </si>
  <si>
    <t>ИНН/КПП</t>
  </si>
  <si>
    <t>учреждение (подразделение)</t>
  </si>
  <si>
    <t>Государственное (муниципальное)</t>
  </si>
  <si>
    <t>Дата</t>
  </si>
  <si>
    <t>от "</t>
  </si>
  <si>
    <t>0501016</t>
  </si>
  <si>
    <t>Форма по ОКУД</t>
  </si>
  <si>
    <t>КОДЫ</t>
  </si>
  <si>
    <t xml:space="preserve"> Г.</t>
  </si>
  <si>
    <t>СВЕДЕНИЯ</t>
  </si>
  <si>
    <t>осуществляющего функции и полномочия учредителя (учреждения))</t>
  </si>
  <si>
    <t>(наименование должности лица, утверждающего документ; наименование органа,</t>
  </si>
  <si>
    <t>УТВЕРЖДАЮ</t>
  </si>
  <si>
    <t>Наименование муниципального учреждения:</t>
  </si>
  <si>
    <t>Адрес фактического местонахождения:</t>
  </si>
  <si>
    <t>Сведения о балансовой стоимости имущества учреждения по состоянию на___________________________________</t>
  </si>
  <si>
    <t xml:space="preserve">                                                                                                                                              (дата составления плана)</t>
  </si>
  <si>
    <t>(последняя отчетная дата, предшествующая дате составления плана)</t>
  </si>
  <si>
    <t xml:space="preserve">                                                                   по состоянию на _________________________________________________________________________________________</t>
  </si>
  <si>
    <t>денежные средства учреждения на счетах, открытых в органах Федерального казначейства</t>
  </si>
  <si>
    <t>субсидия на финансовое обеспечение выполнения муниципального задания</t>
  </si>
  <si>
    <t>гранты в форме субсидий</t>
  </si>
  <si>
    <t xml:space="preserve">                                                                (дата составления плана)</t>
  </si>
  <si>
    <t>________ год</t>
  </si>
  <si>
    <t>_______год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</si>
  <si>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</si>
  <si>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 xml:space="preserve">Расчеты (обоснования) к плану финансово-хозяйственной деятельности муниципального учрежения                                                             </t>
  </si>
  <si>
    <t>Таблица 5.1</t>
  </si>
  <si>
    <t>Фонд оплаты труда в год, рублей (гр.3 х гр.4)</t>
  </si>
  <si>
    <t>Таблица 5.2</t>
  </si>
  <si>
    <t>Таблица 5.3</t>
  </si>
  <si>
    <t>Таблица 5.4</t>
  </si>
  <si>
    <t>Таблица 5.5</t>
  </si>
  <si>
    <t>Таблица 5.6</t>
  </si>
  <si>
    <t>Таблица 5.7</t>
  </si>
  <si>
    <t>Таблица 5.8</t>
  </si>
  <si>
    <t>Таблица 5.9</t>
  </si>
  <si>
    <t>Таблица 5.10</t>
  </si>
  <si>
    <t>Таблица 5.11</t>
  </si>
  <si>
    <t>Газоснабжение, всего</t>
  </si>
  <si>
    <t>Таблица 5.12</t>
  </si>
  <si>
    <t>Таблица 5.13</t>
  </si>
  <si>
    <t>Таблица 5.14</t>
  </si>
  <si>
    <t>Таблица 5.15</t>
  </si>
  <si>
    <t>Таблица 5.16</t>
  </si>
  <si>
    <t>ОБ ОПЕРАЦИЯХ С ЦЕЛЕВЫМИ СУБСИДИЯМИ, ПРЕДОСТАВЛЕННЫМИ МУНИЦИПАЛЬНОМУ УЧРЕЖДЕНИЮ НА 20</t>
  </si>
  <si>
    <t>Код по реестру участников бюджетного процесса, а также юридических лиц, не являющихся участниками бюджетного процесса (код УБП)</t>
  </si>
  <si>
    <t xml:space="preserve">                                                                      (дата составления плана) </t>
  </si>
  <si>
    <t>Управление образования администрации Унечского муниципального района</t>
  </si>
  <si>
    <t xml:space="preserve">  </t>
  </si>
  <si>
    <t>машинист по стирке белья</t>
  </si>
  <si>
    <t>воспитатель</t>
  </si>
  <si>
    <t>младший воспитатель</t>
  </si>
  <si>
    <t>музыкальный руководитель</t>
  </si>
  <si>
    <t>Директор</t>
  </si>
  <si>
    <t xml:space="preserve">Зам.директора по ВР </t>
  </si>
  <si>
    <t>Педагог доп. образован.</t>
  </si>
  <si>
    <t>Библиотекарь</t>
  </si>
  <si>
    <t>Старшая вожатая</t>
  </si>
  <si>
    <t>Учитель</t>
  </si>
  <si>
    <t>Социальный педагог</t>
  </si>
  <si>
    <t>Сторож</t>
  </si>
  <si>
    <t>Водитель</t>
  </si>
  <si>
    <t>сады</t>
  </si>
  <si>
    <t>школы</t>
  </si>
  <si>
    <t>не указано</t>
  </si>
  <si>
    <t>Очная</t>
  </si>
  <si>
    <t>нет</t>
  </si>
  <si>
    <t>Физические лица</t>
  </si>
  <si>
    <t>Муниципальное бюджетное образовательное учреждение дополнитеотного образования "Центр дополнительного образования" города Унеча Брянской области</t>
  </si>
  <si>
    <t>Ч52460</t>
  </si>
  <si>
    <t>Осуществление образовательной деятельности по дополнительным общеобразовательным программам-дополнительным общеразвивиющим программам. дополнительным предпрофессиональным программам. а также предоставление образовательных услуг населению.</t>
  </si>
  <si>
    <t>Создание сети кружков декоративно-прикладного. художественнно-эстетического. спортивного и спортивно-технического творчества. эколого-биологических и военно-патриотических направлений на базе образовательных учреждений Унечского района</t>
  </si>
  <si>
    <t>Организация и проведение различных тематических выставок. конкурсов. фестивалей. соревнований. музыкально-развлекательных. воспитательных. музыкально-танцевальных. лекториев. учебно-тематических вечеров другой направленности. огоньков. утренников. концертных и других  массовых мероприятий на базе образовательных учреждений.</t>
  </si>
  <si>
    <t>Создание различных детских научно-технических объединений (клубы. лаборатории и т.п.)</t>
  </si>
  <si>
    <t>Проведение семинаров. лекций-экскурсий. бесед. как по изучаемым предметам. так и в рамках воспитательного процесса</t>
  </si>
  <si>
    <t>Создание совместно с неполитическими организациями детских творческих объединений. методическое руководство развитием технического. декоративно-прикладного. художественно-эстетического. спортивного. спортивно-технического творчества. эколого-биологического и военно-патриотического направлений в образовательных учреждений района</t>
  </si>
  <si>
    <t>Методическая помощь и руководство в организации работы детских общественных организаций</t>
  </si>
  <si>
    <t>Образовательный процесс в соответствии с Уставом. лицензией и свидетельством о государственной аккредитации</t>
  </si>
  <si>
    <t>Использование и совершенствование методики образовательного процесса и образовательных технологий</t>
  </si>
  <si>
    <t>Разработка и утверждение образовательных программ и учебных плановРазработка и утверждение концепции развития Учреждения</t>
  </si>
  <si>
    <t>Разработка и утверждение годового календарного учебного графика</t>
  </si>
  <si>
    <t>Самостоятельный выбор системы оценок. формы. порядка и периодичности промежуточной аттестации обучающихся</t>
  </si>
  <si>
    <t>Выбор формы. средств и методов обучения и воспитания. обучающихся в разновозрастных объединениях. в том числе организация выставочной деятельности обучающихся и педагогов. других культурно-массовых мероприятий</t>
  </si>
  <si>
    <t>Осуществление текущего контроля успеваемости и промежуточной аттестации обучающихся в соответствии с Уставом и требованиями действующего законодательства</t>
  </si>
  <si>
    <t>Апробация инновационных образовательных технологий и учебно-методических пособий</t>
  </si>
  <si>
    <t>Оказание дополнительных образовательных услуг (на договорной основе). в том числе за плату. за пределами дополнительной образовательной программы. определяющей статус Учреждения</t>
  </si>
  <si>
    <t>Производство и реализация собственной продукции .работ. услуг</t>
  </si>
  <si>
    <t>Оказание посреднических услуг</t>
  </si>
  <si>
    <t>Проведение благотворительных мероприятий в установленном законодательством Российской Федерации порядке</t>
  </si>
  <si>
    <t>Привлечение для осуществления деятельности.предусмотренной Уставом.дополнительных источников финансовых и материальных средств</t>
  </si>
  <si>
    <t>Осуществление иной не запрещенной деятельности в соответствии с законодательством Российской Федерации</t>
  </si>
  <si>
    <t>80.10.3</t>
  </si>
  <si>
    <t>Реализация дополнительных образовательных программ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</si>
  <si>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2018 год</t>
    </r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</si>
  <si>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2019год</t>
    </r>
  </si>
  <si>
    <t>МБОУДО  ЦДО города Унеча Брянской области</t>
  </si>
  <si>
    <t>243300 Брянская область г. Унеча ул. Октябрьская д.16</t>
  </si>
  <si>
    <t>Начальник управления образования Сверделко В. В.</t>
  </si>
  <si>
    <t>на 2018 год и плановый период 2019 и 2020 годы</t>
  </si>
  <si>
    <t>на 2018 год (очередной финансовый год)</t>
  </si>
  <si>
    <t>на 2019 год (первый год планового периода)</t>
  </si>
  <si>
    <t>на 2020 год (второй год планового периода)</t>
  </si>
  <si>
    <t>Показатели выплат по расходам
на закупку товаров, работ, услуг учреждения на11 января 2018 года</t>
  </si>
  <si>
    <r>
      <t xml:space="preserve">                                                                                                                                         Показатели по поступлениям и выплатам учреждения                            </t>
    </r>
    <r>
      <rPr>
        <sz val="10"/>
        <color rgb="FF000000"/>
        <rFont val="Segoe UI"/>
        <family val="2"/>
        <charset val="204"/>
      </rPr>
      <t xml:space="preserve">Таблица 2    </t>
    </r>
    <r>
      <rPr>
        <b/>
        <sz val="10"/>
        <color rgb="FF000000"/>
        <rFont val="Segoe UI"/>
        <family val="2"/>
        <charset val="204"/>
      </rPr>
      <t xml:space="preserve">                 
                                                                                                                                                на  11 января   на2018 год</t>
    </r>
  </si>
  <si>
    <t>002 0703 0201280320 130</t>
  </si>
  <si>
    <t>002 0703 0201280320 180</t>
  </si>
  <si>
    <t>002 0703 0201280320 611</t>
  </si>
  <si>
    <t>"11" января 2018 г.</t>
  </si>
  <si>
    <t>Дата составления: 11 января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</si>
</sst>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&quot;р.&quot;;\-#,##0.00&quot;р.&quot;"/>
    <numFmt numFmtId="44" formatCode="_-* #,##0.00&quot;р.&quot;_-;\-* #,##0.00&quot;р.&quot;_-;_-* &quot;-&quot;??&quot;р.&quot;_-;_-@_-"/>
    <numFmt numFmtId="164" formatCode="0_ ;\-0\ "/>
    <numFmt numFmtId="165" formatCode="#,##0.00_ ;\-#,##0.00\ "/>
    <numFmt numFmtId="166" formatCode="0.00_ ;\-0.00\ "/>
    <numFmt numFmtId="167" formatCode="#,##0_ ;\-#,##0\ "/>
    <numFmt numFmtId="168" formatCode="#,##0.00&quot;р.&quot;"/>
  </numFmts>
  <fonts count="25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i/>
      <sz val="7"/>
      <name val="Arial"/>
      <family val="2"/>
      <charset val="204"/>
    </font>
    <font>
      <sz val="7"/>
      <name val="Arial Narrow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Segoe U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44" fontId="0" fillId="0" borderId="0">
      <alignment vertical="top" wrapText="1"/>
    </xf>
    <xf numFmtId="0" fontId="10" fillId="0" borderId="0"/>
  </cellStyleXfs>
  <cellXfs count="284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3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Fill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 indent="2"/>
    </xf>
    <xf numFmtId="4" fontId="7" fillId="0" borderId="2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44" fontId="8" fillId="0" borderId="0" xfId="0" applyNumberFormat="1" applyFont="1" applyFill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vertical="top" wrapText="1"/>
    </xf>
    <xf numFmtId="0" fontId="7" fillId="0" borderId="4" xfId="0" applyNumberFormat="1" applyFont="1" applyFill="1" applyBorder="1" applyAlignment="1">
      <alignment horizontal="left" vertical="center" wrapText="1" indent="1"/>
    </xf>
    <xf numFmtId="0" fontId="7" fillId="0" borderId="4" xfId="0" applyNumberFormat="1" applyFont="1" applyFill="1" applyBorder="1" applyAlignment="1">
      <alignment horizontal="left" vertical="center" wrapText="1" indent="2"/>
    </xf>
    <xf numFmtId="44" fontId="7" fillId="0" borderId="0" xfId="0" applyNumberFormat="1" applyFont="1" applyFill="1" applyAlignment="1">
      <alignment horizontal="right" vertical="top" wrapText="1"/>
    </xf>
    <xf numFmtId="4" fontId="7" fillId="0" borderId="0" xfId="0" applyNumberFormat="1" applyFont="1" applyFill="1" applyAlignment="1">
      <alignment vertical="center" wrapText="1"/>
    </xf>
    <xf numFmtId="44" fontId="7" fillId="0" borderId="0" xfId="0" applyNumberFormat="1" applyFont="1" applyFill="1" applyAlignment="1">
      <alignment vertical="center" wrapText="1"/>
    </xf>
    <xf numFmtId="44" fontId="7" fillId="0" borderId="0" xfId="0" applyNumberFormat="1" applyFont="1" applyFill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 indent="4"/>
    </xf>
    <xf numFmtId="0" fontId="7" fillId="0" borderId="2" xfId="0" applyNumberFormat="1" applyFont="1" applyFill="1" applyBorder="1" applyAlignment="1">
      <alignment horizontal="left" vertical="center" wrapText="1" indent="5"/>
    </xf>
    <xf numFmtId="0" fontId="6" fillId="0" borderId="2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44" fontId="7" fillId="0" borderId="3" xfId="0" applyNumberFormat="1" applyFont="1" applyFill="1" applyBorder="1" applyAlignment="1">
      <alignment vertical="center" wrapText="1"/>
    </xf>
    <xf numFmtId="44" fontId="7" fillId="0" borderId="3" xfId="0" quotePrefix="1" applyNumberFormat="1" applyFont="1" applyFill="1" applyBorder="1" applyAlignment="1">
      <alignment vertical="center" wrapText="1"/>
    </xf>
    <xf numFmtId="44" fontId="7" fillId="0" borderId="3" xfId="0" quotePrefix="1" applyNumberFormat="1" applyFont="1" applyFill="1" applyBorder="1" applyAlignment="1">
      <alignment horizontal="center" vertical="center" wrapText="1"/>
    </xf>
    <xf numFmtId="4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/>
    </xf>
    <xf numFmtId="44" fontId="7" fillId="0" borderId="3" xfId="0" applyNumberFormat="1" applyFont="1" applyFill="1" applyBorder="1" applyAlignment="1">
      <alignment vertical="top" wrapText="1"/>
    </xf>
    <xf numFmtId="44" fontId="8" fillId="0" borderId="3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Fill="1" applyAlignment="1">
      <alignment vertical="top"/>
    </xf>
    <xf numFmtId="164" fontId="7" fillId="0" borderId="3" xfId="0" applyNumberFormat="1" applyFont="1" applyFill="1" applyBorder="1" applyAlignment="1">
      <alignment horizontal="center" vertical="top"/>
    </xf>
    <xf numFmtId="44" fontId="7" fillId="0" borderId="3" xfId="0" applyNumberFormat="1" applyFont="1" applyFill="1" applyBorder="1" applyAlignment="1">
      <alignment vertical="top"/>
    </xf>
    <xf numFmtId="44" fontId="7" fillId="0" borderId="18" xfId="0" applyNumberFormat="1" applyFont="1" applyFill="1" applyBorder="1" applyAlignment="1">
      <alignment vertical="top"/>
    </xf>
    <xf numFmtId="16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 indent="1"/>
    </xf>
    <xf numFmtId="49" fontId="7" fillId="0" borderId="3" xfId="0" applyNumberFormat="1" applyFont="1" applyFill="1" applyBorder="1" applyAlignment="1">
      <alignment horizontal="left" vertical="center" wrapText="1" indent="2"/>
    </xf>
    <xf numFmtId="49" fontId="7" fillId="0" borderId="18" xfId="0" applyNumberFormat="1" applyFont="1" applyFill="1" applyBorder="1" applyAlignment="1"/>
    <xf numFmtId="44" fontId="7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 wrapText="1"/>
    </xf>
    <xf numFmtId="44" fontId="6" fillId="0" borderId="3" xfId="0" applyNumberFormat="1" applyFont="1" applyFill="1" applyBorder="1" applyAlignment="1">
      <alignment vertical="top"/>
    </xf>
    <xf numFmtId="49" fontId="7" fillId="0" borderId="3" xfId="0" applyNumberFormat="1" applyFont="1" applyFill="1" applyBorder="1" applyAlignment="1">
      <alignment horizontal="left" vertical="center" wrapText="1" indent="3"/>
    </xf>
    <xf numFmtId="49" fontId="7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left"/>
    </xf>
    <xf numFmtId="0" fontId="11" fillId="0" borderId="0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/>
    </xf>
    <xf numFmtId="0" fontId="13" fillId="0" borderId="21" xfId="1" applyNumberFormat="1" applyFont="1" applyBorder="1" applyAlignment="1">
      <alignment horizontal="left"/>
    </xf>
    <xf numFmtId="0" fontId="13" fillId="0" borderId="22" xfId="1" applyNumberFormat="1" applyFont="1" applyBorder="1" applyAlignment="1">
      <alignment horizontal="left"/>
    </xf>
    <xf numFmtId="0" fontId="13" fillId="0" borderId="23" xfId="1" applyNumberFormat="1" applyFont="1" applyBorder="1" applyAlignment="1">
      <alignment horizontal="left"/>
    </xf>
    <xf numFmtId="0" fontId="12" fillId="0" borderId="24" xfId="1" applyNumberFormat="1" applyFont="1" applyBorder="1" applyAlignment="1">
      <alignment horizontal="left"/>
    </xf>
    <xf numFmtId="0" fontId="11" fillId="0" borderId="25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left" vertical="top"/>
    </xf>
    <xf numFmtId="0" fontId="14" fillId="0" borderId="24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center"/>
    </xf>
    <xf numFmtId="0" fontId="14" fillId="0" borderId="26" xfId="1" applyNumberFormat="1" applyFont="1" applyBorder="1" applyAlignment="1">
      <alignment horizontal="center"/>
    </xf>
    <xf numFmtId="0" fontId="14" fillId="0" borderId="27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left" vertical="top"/>
    </xf>
    <xf numFmtId="0" fontId="12" fillId="0" borderId="19" xfId="1" applyNumberFormat="1" applyFont="1" applyBorder="1" applyAlignment="1">
      <alignment horizontal="left" vertical="top"/>
    </xf>
    <xf numFmtId="0" fontId="12" fillId="0" borderId="18" xfId="1" applyNumberFormat="1" applyFont="1" applyBorder="1" applyAlignment="1">
      <alignment horizontal="left" vertical="top"/>
    </xf>
    <xf numFmtId="0" fontId="12" fillId="0" borderId="17" xfId="1" applyNumberFormat="1" applyFont="1" applyBorder="1" applyAlignment="1">
      <alignment horizontal="left" vertical="top"/>
    </xf>
    <xf numFmtId="0" fontId="12" fillId="0" borderId="47" xfId="1" applyNumberFormat="1" applyFont="1" applyBorder="1" applyAlignment="1">
      <alignment horizontal="left"/>
    </xf>
    <xf numFmtId="0" fontId="12" fillId="0" borderId="46" xfId="1" applyNumberFormat="1" applyFont="1" applyBorder="1" applyAlignment="1">
      <alignment horizontal="left"/>
    </xf>
    <xf numFmtId="49" fontId="11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left" wrapText="1"/>
    </xf>
    <xf numFmtId="0" fontId="12" fillId="0" borderId="0" xfId="1" applyNumberFormat="1" applyFont="1" applyBorder="1" applyAlignment="1">
      <alignment horizontal="center" vertical="top"/>
    </xf>
    <xf numFmtId="49" fontId="13" fillId="0" borderId="0" xfId="1" applyNumberFormat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left" vertical="center"/>
    </xf>
    <xf numFmtId="0" fontId="17" fillId="0" borderId="0" xfId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right"/>
    </xf>
    <xf numFmtId="0" fontId="17" fillId="0" borderId="0" xfId="1" applyNumberFormat="1" applyFont="1" applyFill="1" applyBorder="1" applyAlignment="1">
      <alignment horizontal="left"/>
    </xf>
    <xf numFmtId="0" fontId="18" fillId="0" borderId="0" xfId="1" applyNumberFormat="1" applyFont="1" applyBorder="1" applyAlignment="1">
      <alignment horizontal="left"/>
    </xf>
    <xf numFmtId="0" fontId="13" fillId="0" borderId="0" xfId="1" applyNumberFormat="1" applyFont="1" applyBorder="1" applyAlignment="1">
      <alignment horizontal="center" vertical="top"/>
    </xf>
    <xf numFmtId="0" fontId="12" fillId="0" borderId="0" xfId="1" applyNumberFormat="1" applyFont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4" fontId="7" fillId="0" borderId="3" xfId="0" applyNumberFormat="1" applyFont="1" applyFill="1" applyBorder="1" applyAlignment="1">
      <alignment horizontal="center" vertical="center"/>
    </xf>
    <xf numFmtId="0" fontId="12" fillId="0" borderId="0" xfId="1" applyNumberFormat="1" applyFont="1" applyBorder="1" applyAlignment="1">
      <alignment horizontal="left"/>
    </xf>
    <xf numFmtId="44" fontId="6" fillId="0" borderId="0" xfId="0" applyNumberFormat="1" applyFont="1" applyFill="1" applyAlignment="1">
      <alignment vertical="top" wrapText="1"/>
    </xf>
    <xf numFmtId="49" fontId="17" fillId="0" borderId="18" xfId="1" applyNumberFormat="1" applyFont="1" applyFill="1" applyBorder="1" applyAlignment="1"/>
    <xf numFmtId="0" fontId="21" fillId="0" borderId="3" xfId="0" applyNumberFormat="1" applyFont="1" applyFill="1" applyBorder="1" applyAlignment="1">
      <alignment vertical="center" wrapText="1"/>
    </xf>
    <xf numFmtId="44" fontId="21" fillId="0" borderId="3" xfId="0" applyNumberFormat="1" applyFont="1" applyFill="1" applyBorder="1" applyAlignment="1">
      <alignment vertical="top" wrapText="1"/>
    </xf>
    <xf numFmtId="0" fontId="22" fillId="0" borderId="3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top"/>
    </xf>
    <xf numFmtId="166" fontId="20" fillId="0" borderId="3" xfId="0" applyNumberFormat="1" applyFont="1" applyFill="1" applyBorder="1" applyAlignment="1">
      <alignment horizontal="center" vertical="top"/>
    </xf>
    <xf numFmtId="167" fontId="7" fillId="0" borderId="3" xfId="0" applyNumberFormat="1" applyFont="1" applyFill="1" applyBorder="1" applyAlignment="1">
      <alignment vertical="top"/>
    </xf>
    <xf numFmtId="44" fontId="7" fillId="0" borderId="3" xfId="0" applyNumberFormat="1" applyFont="1" applyFill="1" applyBorder="1" applyAlignment="1">
      <alignment horizontal="center" vertical="center"/>
    </xf>
    <xf numFmtId="2" fontId="23" fillId="0" borderId="3" xfId="0" applyNumberFormat="1" applyFont="1" applyBorder="1" applyAlignment="1">
      <alignment horizontal="left"/>
    </xf>
    <xf numFmtId="2" fontId="23" fillId="0" borderId="66" xfId="0" applyNumberFormat="1" applyFont="1" applyBorder="1" applyAlignment="1">
      <alignment horizontal="left"/>
    </xf>
    <xf numFmtId="7" fontId="7" fillId="0" borderId="3" xfId="0" applyNumberFormat="1" applyFont="1" applyFill="1" applyBorder="1" applyAlignment="1">
      <alignment horizontal="center" vertical="top"/>
    </xf>
    <xf numFmtId="168" fontId="23" fillId="0" borderId="3" xfId="0" applyNumberFormat="1" applyFont="1" applyBorder="1" applyAlignment="1">
      <alignment horizontal="center"/>
    </xf>
    <xf numFmtId="168" fontId="7" fillId="0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2" fontId="23" fillId="0" borderId="3" xfId="0" applyNumberFormat="1" applyFont="1" applyBorder="1" applyAlignment="1">
      <alignment horizontal="center" vertical="center"/>
    </xf>
    <xf numFmtId="2" fontId="23" fillId="0" borderId="66" xfId="0" applyNumberFormat="1" applyFont="1" applyBorder="1" applyAlignment="1">
      <alignment horizontal="center" vertical="center"/>
    </xf>
    <xf numFmtId="2" fontId="23" fillId="0" borderId="66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top"/>
    </xf>
    <xf numFmtId="2" fontId="0" fillId="0" borderId="3" xfId="0" applyNumberFormat="1" applyBorder="1" applyAlignment="1">
      <alignment horizontal="center" vertical="center"/>
    </xf>
    <xf numFmtId="2" fontId="24" fillId="0" borderId="3" xfId="0" applyNumberFormat="1" applyFont="1" applyBorder="1" applyAlignment="1"/>
    <xf numFmtId="1" fontId="24" fillId="0" borderId="3" xfId="0" applyNumberFormat="1" applyFont="1" applyBorder="1" applyAlignment="1"/>
    <xf numFmtId="7" fontId="7" fillId="0" borderId="0" xfId="0" applyNumberFormat="1" applyFont="1" applyFill="1" applyAlignment="1">
      <alignment vertical="top"/>
    </xf>
    <xf numFmtId="44" fontId="7" fillId="0" borderId="3" xfId="0" applyNumberFormat="1" applyFont="1" applyFill="1" applyBorder="1" applyAlignment="1">
      <alignment horizontal="center" vertical="top"/>
    </xf>
    <xf numFmtId="7" fontId="6" fillId="0" borderId="3" xfId="0" applyNumberFormat="1" applyFont="1" applyFill="1" applyBorder="1" applyAlignment="1">
      <alignment horizontal="center" vertical="top"/>
    </xf>
    <xf numFmtId="167" fontId="7" fillId="0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vertical="top" wrapText="1"/>
    </xf>
    <xf numFmtId="49" fontId="21" fillId="0" borderId="3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44" fontId="20" fillId="0" borderId="15" xfId="0" applyNumberFormat="1" applyFont="1" applyFill="1" applyBorder="1" applyAlignment="1">
      <alignment horizontal="left" vertical="top" wrapText="1"/>
    </xf>
    <xf numFmtId="44" fontId="20" fillId="0" borderId="0" xfId="0" applyNumberFormat="1" applyFont="1" applyFill="1" applyAlignment="1">
      <alignment horizontal="left" vertical="top" wrapText="1"/>
    </xf>
    <xf numFmtId="44" fontId="20" fillId="0" borderId="18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6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44" fontId="6" fillId="0" borderId="11" xfId="0" applyNumberFormat="1" applyFont="1" applyFill="1" applyBorder="1" applyAlignment="1">
      <alignment horizontal="center" vertical="top"/>
    </xf>
    <xf numFmtId="44" fontId="6" fillId="0" borderId="13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horizontal="left"/>
    </xf>
    <xf numFmtId="44" fontId="6" fillId="0" borderId="0" xfId="0" applyNumberFormat="1" applyFont="1" applyFill="1" applyAlignment="1">
      <alignment horizontal="center" vertical="center"/>
    </xf>
    <xf numFmtId="44" fontId="6" fillId="0" borderId="18" xfId="0" applyNumberFormat="1" applyFont="1" applyFill="1" applyBorder="1" applyAlignment="1">
      <alignment horizontal="center" vertical="center"/>
    </xf>
    <xf numFmtId="44" fontId="7" fillId="0" borderId="3" xfId="0" applyNumberFormat="1" applyFont="1" applyFill="1" applyBorder="1" applyAlignment="1">
      <alignment horizontal="center" vertical="center"/>
    </xf>
    <xf numFmtId="44" fontId="7" fillId="0" borderId="3" xfId="0" applyNumberFormat="1" applyFont="1" applyFill="1" applyBorder="1" applyAlignment="1">
      <alignment horizontal="center" vertical="center" wrapText="1"/>
    </xf>
    <xf numFmtId="44" fontId="7" fillId="0" borderId="3" xfId="0" applyNumberFormat="1" applyFont="1" applyFill="1" applyBorder="1" applyAlignment="1">
      <alignment horizontal="center" vertical="top"/>
    </xf>
    <xf numFmtId="44" fontId="6" fillId="0" borderId="18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left"/>
    </xf>
    <xf numFmtId="49" fontId="12" fillId="0" borderId="18" xfId="1" applyNumberFormat="1" applyFont="1" applyFill="1" applyBorder="1" applyAlignment="1">
      <alignment horizontal="left"/>
    </xf>
    <xf numFmtId="0" fontId="12" fillId="0" borderId="18" xfId="1" applyNumberFormat="1" applyFont="1" applyFill="1" applyBorder="1" applyAlignment="1">
      <alignment horizontal="center"/>
    </xf>
    <xf numFmtId="0" fontId="13" fillId="0" borderId="15" xfId="1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2" fillId="0" borderId="31" xfId="1" applyNumberFormat="1" applyFont="1" applyFill="1" applyBorder="1" applyAlignment="1">
      <alignment horizontal="center"/>
    </xf>
    <xf numFmtId="0" fontId="12" fillId="0" borderId="30" xfId="1" applyNumberFormat="1" applyFont="1" applyFill="1" applyBorder="1" applyAlignment="1">
      <alignment horizontal="center"/>
    </xf>
    <xf numFmtId="0" fontId="12" fillId="0" borderId="29" xfId="1" applyNumberFormat="1" applyFont="1" applyFill="1" applyBorder="1" applyAlignment="1">
      <alignment horizontal="center"/>
    </xf>
    <xf numFmtId="49" fontId="12" fillId="0" borderId="44" xfId="1" applyNumberFormat="1" applyFont="1" applyBorder="1" applyAlignment="1">
      <alignment horizontal="center" vertical="center"/>
    </xf>
    <xf numFmtId="49" fontId="12" fillId="0" borderId="43" xfId="1" applyNumberFormat="1" applyFont="1" applyBorder="1" applyAlignment="1">
      <alignment horizontal="center" vertical="center"/>
    </xf>
    <xf numFmtId="49" fontId="12" fillId="0" borderId="42" xfId="1" applyNumberFormat="1" applyFont="1" applyBorder="1" applyAlignment="1">
      <alignment horizontal="center" vertical="center"/>
    </xf>
    <xf numFmtId="49" fontId="12" fillId="0" borderId="56" xfId="1" applyNumberFormat="1" applyFont="1" applyFill="1" applyBorder="1" applyAlignment="1">
      <alignment horizontal="center"/>
    </xf>
    <xf numFmtId="49" fontId="12" fillId="0" borderId="3" xfId="1" applyNumberFormat="1" applyFont="1" applyFill="1" applyBorder="1" applyAlignment="1">
      <alignment horizontal="center"/>
    </xf>
    <xf numFmtId="49" fontId="12" fillId="0" borderId="39" xfId="1" applyNumberFormat="1" applyFont="1" applyFill="1" applyBorder="1" applyAlignment="1">
      <alignment horizontal="center"/>
    </xf>
    <xf numFmtId="49" fontId="12" fillId="0" borderId="51" xfId="1" applyNumberFormat="1" applyFont="1" applyFill="1" applyBorder="1" applyAlignment="1">
      <alignment horizontal="center"/>
    </xf>
    <xf numFmtId="49" fontId="12" fillId="0" borderId="12" xfId="1" applyNumberFormat="1" applyFont="1" applyFill="1" applyBorder="1" applyAlignment="1">
      <alignment horizontal="center"/>
    </xf>
    <xf numFmtId="49" fontId="12" fillId="0" borderId="41" xfId="1" applyNumberFormat="1" applyFont="1" applyFill="1" applyBorder="1" applyAlignment="1">
      <alignment horizontal="center"/>
    </xf>
    <xf numFmtId="49" fontId="12" fillId="0" borderId="55" xfId="1" applyNumberFormat="1" applyFont="1" applyFill="1" applyBorder="1" applyAlignment="1">
      <alignment horizontal="center"/>
    </xf>
    <xf numFmtId="49" fontId="12" fillId="0" borderId="15" xfId="1" applyNumberFormat="1" applyFont="1" applyFill="1" applyBorder="1" applyAlignment="1">
      <alignment horizontal="center"/>
    </xf>
    <xf numFmtId="49" fontId="12" fillId="0" borderId="54" xfId="1" applyNumberFormat="1" applyFont="1" applyFill="1" applyBorder="1" applyAlignment="1">
      <alignment horizontal="center"/>
    </xf>
    <xf numFmtId="49" fontId="12" fillId="0" borderId="53" xfId="1" applyNumberFormat="1" applyFont="1" applyFill="1" applyBorder="1" applyAlignment="1">
      <alignment horizontal="center"/>
    </xf>
    <xf numFmtId="49" fontId="12" fillId="0" borderId="52" xfId="1" applyNumberFormat="1" applyFont="1" applyFill="1" applyBorder="1" applyAlignment="1">
      <alignment horizontal="center"/>
    </xf>
    <xf numFmtId="49" fontId="12" fillId="0" borderId="31" xfId="1" applyNumberFormat="1" applyFont="1" applyFill="1" applyBorder="1" applyAlignment="1">
      <alignment horizontal="center"/>
    </xf>
    <xf numFmtId="49" fontId="12" fillId="0" borderId="30" xfId="1" applyNumberFormat="1" applyFont="1" applyFill="1" applyBorder="1" applyAlignment="1">
      <alignment horizontal="center"/>
    </xf>
    <xf numFmtId="49" fontId="12" fillId="0" borderId="29" xfId="1" applyNumberFormat="1" applyFont="1" applyFill="1" applyBorder="1" applyAlignment="1">
      <alignment horizontal="center"/>
    </xf>
    <xf numFmtId="2" fontId="12" fillId="0" borderId="3" xfId="1" applyNumberFormat="1" applyFont="1" applyFill="1" applyBorder="1" applyAlignment="1">
      <alignment horizontal="center" vertical="center"/>
    </xf>
    <xf numFmtId="2" fontId="12" fillId="0" borderId="39" xfId="1" applyNumberFormat="1" applyFont="1" applyFill="1" applyBorder="1" applyAlignment="1">
      <alignment horizontal="center" vertical="center"/>
    </xf>
    <xf numFmtId="2" fontId="12" fillId="0" borderId="43" xfId="1" applyNumberFormat="1" applyFont="1" applyFill="1" applyBorder="1" applyAlignment="1">
      <alignment horizontal="center"/>
    </xf>
    <xf numFmtId="2" fontId="12" fillId="0" borderId="42" xfId="1" applyNumberFormat="1" applyFont="1" applyFill="1" applyBorder="1" applyAlignment="1">
      <alignment horizontal="center"/>
    </xf>
    <xf numFmtId="2" fontId="12" fillId="0" borderId="36" xfId="1" applyNumberFormat="1" applyFont="1" applyFill="1" applyBorder="1" applyAlignment="1">
      <alignment horizontal="center" vertical="center"/>
    </xf>
    <xf numFmtId="2" fontId="12" fillId="0" borderId="35" xfId="1" applyNumberFormat="1" applyFont="1" applyFill="1" applyBorder="1" applyAlignment="1">
      <alignment horizontal="center" vertical="center"/>
    </xf>
    <xf numFmtId="2" fontId="12" fillId="0" borderId="50" xfId="1" applyNumberFormat="1" applyFont="1" applyFill="1" applyBorder="1" applyAlignment="1">
      <alignment horizontal="center" vertical="center"/>
    </xf>
    <xf numFmtId="2" fontId="12" fillId="0" borderId="49" xfId="1" applyNumberFormat="1" applyFont="1" applyFill="1" applyBorder="1" applyAlignment="1">
      <alignment horizontal="center" vertical="center"/>
    </xf>
    <xf numFmtId="2" fontId="12" fillId="0" borderId="48" xfId="1" applyNumberFormat="1" applyFont="1" applyFill="1" applyBorder="1" applyAlignment="1">
      <alignment horizontal="center" vertical="center"/>
    </xf>
    <xf numFmtId="49" fontId="12" fillId="0" borderId="3" xfId="1" applyNumberFormat="1" applyFont="1" applyFill="1" applyBorder="1" applyAlignment="1">
      <alignment horizontal="center" vertical="center"/>
    </xf>
    <xf numFmtId="49" fontId="12" fillId="0" borderId="37" xfId="1" applyNumberFormat="1" applyFont="1" applyFill="1" applyBorder="1" applyAlignment="1">
      <alignment horizontal="center" vertical="center"/>
    </xf>
    <xf numFmtId="49" fontId="12" fillId="0" borderId="40" xfId="1" applyNumberFormat="1" applyFont="1" applyFill="1" applyBorder="1" applyAlignment="1">
      <alignment horizontal="center" vertical="center"/>
    </xf>
    <xf numFmtId="49" fontId="12" fillId="0" borderId="34" xfId="1" applyNumberFormat="1" applyFont="1" applyFill="1" applyBorder="1" applyAlignment="1">
      <alignment horizontal="center"/>
    </xf>
    <xf numFmtId="49" fontId="12" fillId="0" borderId="33" xfId="1" applyNumberFormat="1" applyFont="1" applyFill="1" applyBorder="1" applyAlignment="1">
      <alignment horizontal="center"/>
    </xf>
    <xf numFmtId="49" fontId="12" fillId="0" borderId="32" xfId="1" applyNumberFormat="1" applyFont="1" applyFill="1" applyBorder="1" applyAlignment="1">
      <alignment horizontal="center"/>
    </xf>
    <xf numFmtId="0" fontId="12" fillId="0" borderId="20" xfId="1" applyNumberFormat="1" applyFont="1" applyBorder="1" applyAlignment="1">
      <alignment horizontal="center" vertical="top"/>
    </xf>
    <xf numFmtId="49" fontId="16" fillId="0" borderId="64" xfId="1" applyNumberFormat="1" applyFont="1" applyFill="1" applyBorder="1" applyAlignment="1">
      <alignment horizontal="center" vertical="center"/>
    </xf>
    <xf numFmtId="49" fontId="16" fillId="0" borderId="63" xfId="1" applyNumberFormat="1" applyFont="1" applyFill="1" applyBorder="1" applyAlignment="1">
      <alignment horizontal="center" vertical="center"/>
    </xf>
    <xf numFmtId="49" fontId="16" fillId="0" borderId="62" xfId="1" applyNumberFormat="1" applyFont="1" applyFill="1" applyBorder="1" applyAlignment="1">
      <alignment horizontal="center" vertical="center"/>
    </xf>
    <xf numFmtId="49" fontId="16" fillId="0" borderId="59" xfId="1" applyNumberFormat="1" applyFont="1" applyFill="1" applyBorder="1" applyAlignment="1">
      <alignment horizontal="center" vertical="center"/>
    </xf>
    <xf numFmtId="49" fontId="16" fillId="0" borderId="58" xfId="1" applyNumberFormat="1" applyFont="1" applyFill="1" applyBorder="1" applyAlignment="1">
      <alignment horizontal="center" vertical="center"/>
    </xf>
    <xf numFmtId="49" fontId="16" fillId="0" borderId="57" xfId="1" applyNumberFormat="1" applyFont="1" applyFill="1" applyBorder="1" applyAlignment="1">
      <alignment horizontal="center" vertical="center"/>
    </xf>
    <xf numFmtId="49" fontId="2" fillId="0" borderId="37" xfId="1" applyNumberFormat="1" applyFont="1" applyFill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top"/>
    </xf>
    <xf numFmtId="0" fontId="12" fillId="0" borderId="12" xfId="1" applyNumberFormat="1" applyFont="1" applyFill="1" applyBorder="1" applyAlignment="1">
      <alignment horizontal="left" vertical="center" wrapText="1"/>
    </xf>
    <xf numFmtId="0" fontId="12" fillId="0" borderId="41" xfId="1" applyNumberFormat="1" applyFont="1" applyFill="1" applyBorder="1" applyAlignment="1">
      <alignment horizontal="left" vertical="center" wrapText="1"/>
    </xf>
    <xf numFmtId="0" fontId="12" fillId="0" borderId="13" xfId="1" applyNumberFormat="1" applyFont="1" applyBorder="1" applyAlignment="1">
      <alignment horizontal="center" vertical="top"/>
    </xf>
    <xf numFmtId="0" fontId="12" fillId="0" borderId="13" xfId="1" applyNumberFormat="1" applyFont="1" applyFill="1" applyBorder="1" applyAlignment="1">
      <alignment horizontal="center" wrapText="1"/>
    </xf>
    <xf numFmtId="0" fontId="12" fillId="0" borderId="3" xfId="1" applyNumberFormat="1" applyFont="1" applyFill="1" applyBorder="1" applyAlignment="1">
      <alignment horizontal="center" wrapText="1"/>
    </xf>
    <xf numFmtId="0" fontId="12" fillId="0" borderId="11" xfId="1" applyNumberFormat="1" applyFont="1" applyFill="1" applyBorder="1" applyAlignment="1">
      <alignment horizontal="center" wrapText="1"/>
    </xf>
    <xf numFmtId="49" fontId="12" fillId="0" borderId="44" xfId="1" applyNumberFormat="1" applyFont="1" applyFill="1" applyBorder="1" applyAlignment="1">
      <alignment horizontal="center"/>
    </xf>
    <xf numFmtId="49" fontId="12" fillId="0" borderId="43" xfId="1" applyNumberFormat="1" applyFont="1" applyFill="1" applyBorder="1" applyAlignment="1">
      <alignment horizontal="center"/>
    </xf>
    <xf numFmtId="0" fontId="13" fillId="0" borderId="0" xfId="1" applyNumberFormat="1" applyFont="1" applyBorder="1" applyAlignment="1">
      <alignment horizontal="center" vertical="center"/>
    </xf>
    <xf numFmtId="0" fontId="14" fillId="0" borderId="25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center" vertical="top"/>
    </xf>
    <xf numFmtId="0" fontId="13" fillId="0" borderId="15" xfId="1" applyNumberFormat="1" applyFont="1" applyBorder="1" applyAlignment="1">
      <alignment horizontal="center" vertical="top"/>
    </xf>
    <xf numFmtId="0" fontId="12" fillId="0" borderId="13" xfId="1" applyNumberFormat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vertical="center"/>
    </xf>
    <xf numFmtId="0" fontId="14" fillId="0" borderId="28" xfId="1" applyNumberFormat="1" applyFont="1" applyBorder="1" applyAlignment="1">
      <alignment horizontal="center"/>
    </xf>
    <xf numFmtId="0" fontId="14" fillId="0" borderId="27" xfId="1" applyNumberFormat="1" applyFont="1" applyBorder="1" applyAlignment="1">
      <alignment horizontal="center"/>
    </xf>
    <xf numFmtId="0" fontId="12" fillId="0" borderId="0" xfId="1" applyNumberFormat="1" applyFont="1" applyFill="1" applyBorder="1" applyAlignment="1">
      <alignment horizontal="left" wrapText="1"/>
    </xf>
    <xf numFmtId="0" fontId="12" fillId="0" borderId="18" xfId="1" applyNumberFormat="1" applyFont="1" applyFill="1" applyBorder="1" applyAlignment="1">
      <alignment horizontal="left" wrapText="1"/>
    </xf>
    <xf numFmtId="0" fontId="12" fillId="0" borderId="11" xfId="1" applyNumberFormat="1" applyFont="1" applyBorder="1" applyAlignment="1">
      <alignment horizontal="center" vertical="top"/>
    </xf>
    <xf numFmtId="0" fontId="12" fillId="0" borderId="12" xfId="1" applyNumberFormat="1" applyFont="1" applyBorder="1" applyAlignment="1">
      <alignment horizontal="center" vertical="top"/>
    </xf>
    <xf numFmtId="49" fontId="12" fillId="0" borderId="37" xfId="1" applyNumberFormat="1" applyFont="1" applyBorder="1" applyAlignment="1">
      <alignment horizontal="center" vertical="center"/>
    </xf>
    <xf numFmtId="2" fontId="12" fillId="0" borderId="37" xfId="1" applyNumberFormat="1" applyFont="1" applyFill="1" applyBorder="1" applyAlignment="1">
      <alignment horizontal="center" vertical="center"/>
    </xf>
    <xf numFmtId="2" fontId="12" fillId="0" borderId="31" xfId="1" applyNumberFormat="1" applyFont="1" applyFill="1" applyBorder="1" applyAlignment="1">
      <alignment horizontal="center" vertical="center"/>
    </xf>
    <xf numFmtId="2" fontId="12" fillId="0" borderId="30" xfId="1" applyNumberFormat="1" applyFont="1" applyFill="1" applyBorder="1" applyAlignment="1">
      <alignment horizontal="center" vertical="center"/>
    </xf>
    <xf numFmtId="2" fontId="12" fillId="0" borderId="38" xfId="1" applyNumberFormat="1" applyFont="1" applyFill="1" applyBorder="1" applyAlignment="1">
      <alignment horizontal="center" vertical="center"/>
    </xf>
    <xf numFmtId="0" fontId="12" fillId="0" borderId="37" xfId="1" applyNumberFormat="1" applyFont="1" applyBorder="1" applyAlignment="1">
      <alignment horizontal="center" vertical="top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46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/>
    </xf>
    <xf numFmtId="0" fontId="12" fillId="0" borderId="15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12" fillId="0" borderId="46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0" fontId="12" fillId="0" borderId="47" xfId="1" applyNumberFormat="1" applyFont="1" applyBorder="1" applyAlignment="1">
      <alignment horizontal="center"/>
    </xf>
    <xf numFmtId="0" fontId="12" fillId="0" borderId="14" xfId="1" applyNumberFormat="1" applyFont="1" applyBorder="1" applyAlignment="1">
      <alignment horizontal="center" vertical="center" wrapText="1"/>
    </xf>
    <xf numFmtId="0" fontId="12" fillId="0" borderId="15" xfId="1" applyNumberFormat="1" applyFont="1" applyBorder="1" applyAlignment="1">
      <alignment horizontal="center" vertical="center" wrapText="1"/>
    </xf>
    <xf numFmtId="0" fontId="12" fillId="0" borderId="16" xfId="1" applyNumberFormat="1" applyFont="1" applyBorder="1" applyAlignment="1">
      <alignment horizontal="center" vertical="center" wrapText="1"/>
    </xf>
    <xf numFmtId="0" fontId="12" fillId="0" borderId="46" xfId="1" applyNumberFormat="1" applyFont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2" fillId="0" borderId="47" xfId="1" applyNumberFormat="1" applyFont="1" applyBorder="1" applyAlignment="1">
      <alignment horizontal="center" vertical="center" wrapText="1"/>
    </xf>
    <xf numFmtId="0" fontId="12" fillId="0" borderId="17" xfId="1" applyNumberFormat="1" applyFont="1" applyBorder="1" applyAlignment="1">
      <alignment horizontal="center" vertical="center" wrapText="1"/>
    </xf>
    <xf numFmtId="0" fontId="12" fillId="0" borderId="18" xfId="1" applyNumberFormat="1" applyFont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49" fontId="2" fillId="0" borderId="43" xfId="1" applyNumberFormat="1" applyFont="1" applyFill="1" applyBorder="1" applyAlignment="1">
      <alignment horizontal="center"/>
    </xf>
    <xf numFmtId="0" fontId="12" fillId="0" borderId="18" xfId="1" applyNumberFormat="1" applyFont="1" applyFill="1" applyBorder="1" applyAlignment="1">
      <alignment horizontal="left"/>
    </xf>
    <xf numFmtId="0" fontId="12" fillId="0" borderId="45" xfId="1" applyNumberFormat="1" applyFont="1" applyBorder="1" applyAlignment="1">
      <alignment horizontal="center" vertical="top"/>
    </xf>
    <xf numFmtId="49" fontId="12" fillId="0" borderId="45" xfId="1" applyNumberFormat="1" applyFont="1" applyBorder="1" applyAlignment="1">
      <alignment horizontal="center" vertical="center"/>
    </xf>
    <xf numFmtId="49" fontId="12" fillId="0" borderId="30" xfId="1" applyNumberFormat="1" applyFont="1" applyBorder="1" applyAlignment="1">
      <alignment horizontal="center" vertical="center"/>
    </xf>
    <xf numFmtId="49" fontId="12" fillId="0" borderId="38" xfId="1" applyNumberFormat="1" applyFont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/>
    </xf>
    <xf numFmtId="0" fontId="12" fillId="0" borderId="0" xfId="1" applyNumberFormat="1" applyFont="1" applyFill="1" applyBorder="1" applyAlignment="1">
      <alignment horizontal="left"/>
    </xf>
    <xf numFmtId="49" fontId="12" fillId="0" borderId="61" xfId="1" applyNumberFormat="1" applyFont="1" applyFill="1" applyBorder="1" applyAlignment="1">
      <alignment horizontal="center"/>
    </xf>
    <xf numFmtId="49" fontId="12" fillId="0" borderId="0" xfId="1" applyNumberFormat="1" applyFont="1" applyFill="1" applyBorder="1" applyAlignment="1">
      <alignment horizontal="center"/>
    </xf>
    <xf numFmtId="49" fontId="12" fillId="0" borderId="6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&#1059;&#1054;-&#1041;&#1059;&#1061;&#1043;&#1040;&#1051;&#1058;&#1045;&#1056;&#1048;&#1071;\&#1069;&#1050;&#1054;&#1053;&#1054;&#1052;&#1048;&#1057;&#1058;&#1067;\&#1044;&#1054;&#1050;&#1059;&#1052;&#1045;&#1053;&#1058;&#1067;\&#1073;&#1102;&#1076;&#1078;&#1077;&#1090;\&#1041;&#1102;&#1076;&#1078;&#1077;&#1090;2016\&#1052;&#1091;&#1085;%202016\&#1064;&#1082;&#1086;&#1083;&#1099;\&#1052;&#1047;%20&#1062;&#1044;&#105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87;.&#1056;&#1072;&#1089;&#1089;&#1091;&#1093;&#10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5;&#1072;&#1074;&#1083;&#1086;&#1074;&#1082;&#107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5;&#1080;&#1089;&#1072;&#1088;&#1077;&#1074;&#1082;&#107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6;&#1086;&#1084;&#1072;&#1096;&#1082;&#107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6;&#1103;&#1073;&#1080;&#1085;&#1091;&#1096;&#1082;&#107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7;&#1086;&#1083;&#1085;&#1099;&#1096;&#1082;&#108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7;&#1090;&#1072;&#1088;&#1086;&#1089;&#1077;&#1083;&#1100;&#107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7;&#1072;&#1076;&#1091;&#1073;&#1077;&#1085;&#1100;&#1077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8;&#1074;&#1072;&#1081;&#1090;&#1105;&#1085;&#1082;&#108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1;&#1080;&#1079;&#1086;&#1075;&#1091;&#1073;&#1086;&#107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1;&#1077;&#1088;&#1105;&#1079;&#1082;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2;&#1054;&#1059;%20&#1057;&#1054;&#1064;%20&#8470;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2;&#1054;&#1059;%20&#1057;&#1054;&#1064;%20&#8470;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2;&#1054;&#1059;%20&#1057;&#1054;&#1064;%20&#8470;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2;&#1054;&#1059;%20&#1057;&#1054;&#1064;%20&#8470;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2;&#1054;&#1059;%20&#1057;&#1054;&#1064;%20&#8470;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6;&#1086;&#1073;&#1095;&#1080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6;&#1102;&#1093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1;&#1088;&#1103;&#1085;&#1082;&#1091;&#1089;&#1090;&#1080;&#1095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2;&#1099;&#1089;&#1086;&#1082;&#1086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3;&#1091;&#1090;&#10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4;&#1077;&#1083;&#1100;&#1092;&#1080;&#108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47;&#1074;&#1105;&#1079;&#1076;&#1086;&#1095;&#1082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0;&#1088;&#1072;&#1089;&#1085;&#1086;&#1074;&#1080;&#1095;&#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RAdm.local\Users\&#1060;&#1077;&#1089;&#1100;&#1082;&#1086;&#1074;&#1072;&#1057;&#1042;\Desktop\&#1055;&#1061;&#1044;%202017\&#1053;&#1072;&#1081;&#1090;&#1086;&#1087;&#1086;&#1074;&#1080;&#109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3"/>
      <sheetName val="стр.4_6"/>
    </sheetNames>
    <sheetDataSet>
      <sheetData sheetId="0">
        <row r="62">
          <cell r="A62" t="str">
            <v>000000000001530122611Г420010003007001007100101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H21">
            <v>3911160.9583200002</v>
          </cell>
        </row>
        <row r="26">
          <cell r="H26">
            <v>410190.95592000004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H24">
            <v>5409330.9239999996</v>
          </cell>
        </row>
        <row r="29">
          <cell r="H29">
            <v>206951.39100000003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H23">
            <v>4644963.9652800001</v>
          </cell>
        </row>
        <row r="30">
          <cell r="H30">
            <v>643810.92000000004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H29">
            <v>8187637.4790000003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H26">
            <v>4853385.419999999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H33">
            <v>9685520.3100000005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H19">
            <v>4001901.3794400003</v>
          </cell>
        </row>
        <row r="25">
          <cell r="H25">
            <v>699579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H18">
            <v>2330798.47884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9">
          <cell r="H19">
            <v>3261720.5774400001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H18">
            <v>2523311.0466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H23">
            <v>2615190.1440000003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H32">
            <v>10165267.412160002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H31">
            <v>11650589.435999997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2">
          <cell r="H32">
            <v>15214799.964359999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H30">
            <v>10181997.151200002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H29">
            <v>9560474.2860000022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H18">
            <v>3068680.14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H20">
            <v>2947742.8123199996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H21">
            <v>3514316.6221199995</v>
          </cell>
        </row>
        <row r="27">
          <cell r="H27">
            <v>576051.47699999996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H23">
            <v>6573979.1956800018</v>
          </cell>
        </row>
        <row r="31">
          <cell r="H31">
            <v>1264780.08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H22">
            <v>4222686.8336399999</v>
          </cell>
        </row>
        <row r="28">
          <cell r="H28">
            <v>604124.28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6517224.0659999978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1">
          <cell r="H31">
            <v>8924971.0739999991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H21">
            <v>4031325.8701200001</v>
          </cell>
        </row>
        <row r="27">
          <cell r="H27">
            <v>517101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чная"/>
      <sheetName val="цели, виды деятельности"/>
      <sheetName val="услуги"/>
      <sheetName val="балансовая"/>
      <sheetName val="фин. состояние"/>
      <sheetName val="поступления и выплаты"/>
      <sheetName val="закупка ТРУ"/>
      <sheetName val="справочная"/>
      <sheetName val="обоснование (210) 1"/>
      <sheetName val="обоснование (210) 2"/>
      <sheetName val="обоснование (210) 3"/>
      <sheetName val="обоснование (210) 4"/>
      <sheetName val="обоснование (220)"/>
      <sheetName val="обоснование (230)"/>
      <sheetName val="обоснование (240)"/>
      <sheetName val="обоснование (250)"/>
      <sheetName val="обоснование (260) 1"/>
      <sheetName val="обоснование (260) 2"/>
      <sheetName val="обоснование (260) 3"/>
      <sheetName val="обоснование (260) 4"/>
      <sheetName val="обоснование (260) 5"/>
      <sheetName val="обоснование (260) 6"/>
      <sheetName val="обоснование (260) 7"/>
      <sheetName val="обоснование (260) 8"/>
      <sheetName val="сведения о операция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H23">
            <v>5217509.3696400002</v>
          </cell>
        </row>
        <row r="30">
          <cell r="H30">
            <v>884408.1594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75" zoomScaleNormal="75" zoomScaleSheetLayoutView="115" workbookViewId="0">
      <selection activeCell="B14" sqref="B14:D14"/>
    </sheetView>
  </sheetViews>
  <sheetFormatPr defaultColWidth="9.33203125" defaultRowHeight="12.75" x14ac:dyDescent="0.2"/>
  <cols>
    <col min="1" max="1" width="58.83203125" style="1" customWidth="1"/>
    <col min="2" max="2" width="16" style="1" customWidth="1"/>
    <col min="3" max="3" width="22" style="1" customWidth="1"/>
    <col min="4" max="4" width="11.83203125" style="1" customWidth="1"/>
    <col min="5" max="5" width="16.33203125" style="1" customWidth="1"/>
    <col min="6" max="6" width="7.83203125" style="1" customWidth="1"/>
    <col min="7" max="7" width="40.33203125" style="1" customWidth="1"/>
    <col min="8" max="16384" width="9.33203125" style="1"/>
  </cols>
  <sheetData>
    <row r="1" spans="1:7" ht="1.5" customHeight="1" x14ac:dyDescent="0.2">
      <c r="A1" s="2"/>
      <c r="B1" s="2"/>
      <c r="C1" s="2"/>
      <c r="D1" s="2"/>
      <c r="E1" s="2"/>
      <c r="F1" s="2"/>
      <c r="G1" s="2"/>
    </row>
    <row r="2" spans="1:7" ht="14.45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94" t="s">
        <v>1</v>
      </c>
    </row>
    <row r="3" spans="1:7" ht="11.2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4" t="s">
        <v>0</v>
      </c>
    </row>
    <row r="4" spans="1:7" ht="10.5" customHeight="1" x14ac:dyDescent="0.15">
      <c r="A4" s="3"/>
      <c r="B4" s="3"/>
      <c r="C4" s="3"/>
      <c r="D4" s="3"/>
      <c r="E4" s="3"/>
      <c r="F4" s="3"/>
      <c r="G4" s="5" t="s">
        <v>59</v>
      </c>
    </row>
    <row r="5" spans="1:7" ht="42" customHeight="1" x14ac:dyDescent="0.2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428</v>
      </c>
    </row>
    <row r="6" spans="1:7" ht="14.45" customHeight="1" x14ac:dyDescent="0.2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23" t="s">
        <v>438</v>
      </c>
    </row>
    <row r="7" spans="1:7" ht="14.45" customHeight="1" x14ac:dyDescent="0.2">
      <c r="A7" s="3" t="s">
        <v>0</v>
      </c>
      <c r="B7" s="135" t="s">
        <v>2</v>
      </c>
      <c r="C7" s="135"/>
      <c r="D7" s="135"/>
      <c r="E7" s="135"/>
      <c r="F7" s="3" t="s">
        <v>0</v>
      </c>
      <c r="G7" s="3" t="s">
        <v>0</v>
      </c>
    </row>
    <row r="8" spans="1:7" ht="9" customHeight="1" x14ac:dyDescent="0.2">
      <c r="A8" s="3" t="s">
        <v>0</v>
      </c>
      <c r="B8" s="135" t="s">
        <v>0</v>
      </c>
      <c r="C8" s="135"/>
      <c r="D8" s="135"/>
      <c r="E8" s="135"/>
      <c r="F8" s="3" t="s">
        <v>0</v>
      </c>
      <c r="G8" s="3" t="s">
        <v>0</v>
      </c>
    </row>
    <row r="9" spans="1:7" ht="14.25" customHeight="1" x14ac:dyDescent="0.2">
      <c r="A9" s="3" t="s">
        <v>0</v>
      </c>
      <c r="B9" s="136" t="s">
        <v>426</v>
      </c>
      <c r="C9" s="136"/>
      <c r="D9" s="136"/>
      <c r="E9" s="136"/>
      <c r="F9" s="3" t="s">
        <v>0</v>
      </c>
      <c r="G9" s="3" t="s">
        <v>0</v>
      </c>
    </row>
    <row r="10" spans="1:7" ht="14.25" customHeight="1" x14ac:dyDescent="0.2">
      <c r="A10" s="3" t="s">
        <v>0</v>
      </c>
      <c r="B10" s="134"/>
      <c r="C10" s="134"/>
      <c r="D10" s="134"/>
      <c r="E10" s="134"/>
      <c r="F10" s="3" t="s">
        <v>0</v>
      </c>
      <c r="G10" s="3" t="s">
        <v>0</v>
      </c>
    </row>
    <row r="11" spans="1:7" ht="12.75" customHeight="1" x14ac:dyDescent="0.2">
      <c r="A11" s="3" t="s">
        <v>0</v>
      </c>
      <c r="B11" s="136" t="s">
        <v>429</v>
      </c>
      <c r="C11" s="136"/>
      <c r="D11" s="136"/>
      <c r="E11" s="136"/>
      <c r="F11" s="3" t="s">
        <v>0</v>
      </c>
      <c r="G11" s="3" t="s">
        <v>0</v>
      </c>
    </row>
    <row r="12" spans="1:7" ht="18.2" customHeight="1" x14ac:dyDescent="0.2">
      <c r="A12" s="3" t="s">
        <v>0</v>
      </c>
      <c r="B12" s="134"/>
      <c r="C12" s="134"/>
      <c r="D12" s="134"/>
      <c r="E12" s="134"/>
      <c r="F12" s="3" t="s">
        <v>0</v>
      </c>
      <c r="G12" s="3" t="s">
        <v>0</v>
      </c>
    </row>
    <row r="13" spans="1:7" ht="12.75" customHeight="1" x14ac:dyDescent="0.2">
      <c r="A13" s="3" t="s">
        <v>0</v>
      </c>
      <c r="B13" s="134" t="s">
        <v>439</v>
      </c>
      <c r="C13" s="134"/>
      <c r="D13" s="134"/>
      <c r="E13" s="134"/>
      <c r="F13" s="3" t="s">
        <v>0</v>
      </c>
      <c r="G13" s="3" t="s">
        <v>0</v>
      </c>
    </row>
    <row r="14" spans="1:7" ht="21.6" customHeight="1" x14ac:dyDescent="0.2">
      <c r="A14" s="3" t="s">
        <v>0</v>
      </c>
      <c r="B14" s="134" t="s">
        <v>0</v>
      </c>
      <c r="C14" s="134"/>
      <c r="D14" s="134"/>
      <c r="E14" s="3" t="s">
        <v>0</v>
      </c>
      <c r="F14" s="3" t="s">
        <v>0</v>
      </c>
      <c r="G14" s="3" t="s">
        <v>0</v>
      </c>
    </row>
    <row r="15" spans="1:7" ht="29.1" customHeight="1" x14ac:dyDescent="0.2">
      <c r="A15" s="3" t="s">
        <v>343</v>
      </c>
      <c r="B15" s="132" t="s">
        <v>399</v>
      </c>
      <c r="C15" s="132"/>
      <c r="D15" s="132"/>
      <c r="E15" s="132"/>
      <c r="F15" s="132"/>
      <c r="G15" s="132"/>
    </row>
    <row r="16" spans="1:7" ht="46.35" customHeight="1" x14ac:dyDescent="0.2">
      <c r="A16" s="3" t="s">
        <v>376</v>
      </c>
      <c r="B16" s="132" t="s">
        <v>400</v>
      </c>
      <c r="C16" s="132"/>
      <c r="D16" s="132"/>
      <c r="E16" s="132"/>
      <c r="F16" s="132"/>
      <c r="G16" s="132"/>
    </row>
    <row r="17" spans="1:7" ht="24" customHeight="1" x14ac:dyDescent="0.2">
      <c r="A17" s="3" t="s">
        <v>344</v>
      </c>
      <c r="B17" s="132" t="s">
        <v>427</v>
      </c>
      <c r="C17" s="132"/>
      <c r="D17" s="132"/>
      <c r="E17" s="132"/>
      <c r="F17" s="132"/>
      <c r="G17" s="132"/>
    </row>
    <row r="18" spans="1:7" ht="21.6" customHeight="1" x14ac:dyDescent="0.2">
      <c r="A18" s="3"/>
      <c r="B18" s="133" t="s">
        <v>0</v>
      </c>
      <c r="C18" s="133"/>
      <c r="D18" s="133"/>
      <c r="E18" s="133"/>
      <c r="F18" s="133"/>
      <c r="G18" s="133"/>
    </row>
    <row r="19" spans="1:7" ht="47.1" customHeight="1" x14ac:dyDescent="0.2">
      <c r="A19" s="3" t="s">
        <v>3</v>
      </c>
      <c r="B19" s="132">
        <v>3231006100</v>
      </c>
      <c r="C19" s="132"/>
      <c r="D19" s="4" t="s">
        <v>0</v>
      </c>
      <c r="E19" s="133" t="s">
        <v>4</v>
      </c>
      <c r="F19" s="133"/>
      <c r="G19" s="4">
        <v>323101001</v>
      </c>
    </row>
    <row r="20" spans="1:7" ht="21.6" customHeight="1" x14ac:dyDescent="0.2">
      <c r="A20" s="3" t="s">
        <v>0</v>
      </c>
      <c r="B20" s="133" t="s">
        <v>0</v>
      </c>
      <c r="C20" s="133"/>
      <c r="D20" s="3" t="s">
        <v>0</v>
      </c>
      <c r="E20" s="133" t="s">
        <v>0</v>
      </c>
      <c r="F20" s="133"/>
      <c r="G20" s="3" t="s">
        <v>0</v>
      </c>
    </row>
    <row r="21" spans="1:7" ht="28.35" customHeight="1" x14ac:dyDescent="0.2">
      <c r="A21" s="95" t="s">
        <v>5</v>
      </c>
      <c r="B21" s="132" t="s">
        <v>378</v>
      </c>
      <c r="C21" s="132"/>
      <c r="D21" s="132"/>
      <c r="E21" s="132"/>
      <c r="F21" s="132"/>
      <c r="G21" s="132"/>
    </row>
    <row r="22" spans="1:7" ht="21.6" customHeight="1" x14ac:dyDescent="0.2">
      <c r="A22" s="3" t="s">
        <v>0</v>
      </c>
      <c r="B22" s="133" t="s">
        <v>0</v>
      </c>
      <c r="C22" s="133"/>
      <c r="D22" s="133"/>
      <c r="E22" s="133"/>
      <c r="F22" s="133"/>
      <c r="G22" s="133"/>
    </row>
    <row r="23" spans="1:7" ht="14.45" customHeight="1" x14ac:dyDescent="0.2">
      <c r="A23" s="3" t="s">
        <v>6</v>
      </c>
      <c r="B23" s="6" t="s">
        <v>7</v>
      </c>
      <c r="C23" s="3" t="s">
        <v>0</v>
      </c>
      <c r="D23" s="3" t="s">
        <v>0</v>
      </c>
      <c r="E23" s="3" t="s">
        <v>8</v>
      </c>
      <c r="F23" s="6" t="s">
        <v>9</v>
      </c>
      <c r="G23" s="3" t="s">
        <v>0</v>
      </c>
    </row>
  </sheetData>
  <mergeCells count="18">
    <mergeCell ref="B7:E7"/>
    <mergeCell ref="B8:E8"/>
    <mergeCell ref="B9:E9"/>
    <mergeCell ref="B10:E10"/>
    <mergeCell ref="B11:E11"/>
    <mergeCell ref="B12:E12"/>
    <mergeCell ref="B13:E13"/>
    <mergeCell ref="B14:D14"/>
    <mergeCell ref="B15:G15"/>
    <mergeCell ref="B16:G16"/>
    <mergeCell ref="B21:G21"/>
    <mergeCell ref="B22:G22"/>
    <mergeCell ref="B17:G17"/>
    <mergeCell ref="B18:G18"/>
    <mergeCell ref="B19:C19"/>
    <mergeCell ref="E19:F19"/>
    <mergeCell ref="B20:C20"/>
    <mergeCell ref="E20:F20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="115" zoomScaleNormal="115" zoomScaleSheetLayoutView="115" workbookViewId="0">
      <selection activeCell="D4" sqref="D4"/>
    </sheetView>
  </sheetViews>
  <sheetFormatPr defaultColWidth="9.33203125" defaultRowHeight="14.25" x14ac:dyDescent="0.2"/>
  <cols>
    <col min="1" max="1" width="47" style="23" customWidth="1"/>
    <col min="2" max="2" width="11.1640625" style="23" customWidth="1"/>
    <col min="3" max="5" width="26.6640625" style="23" customWidth="1"/>
    <col min="6" max="16384" width="9.33203125" style="23"/>
  </cols>
  <sheetData>
    <row r="1" spans="1:5" ht="21.75" customHeight="1" x14ac:dyDescent="0.2">
      <c r="A1" s="22" t="s">
        <v>0</v>
      </c>
      <c r="C1" s="24"/>
      <c r="E1" s="24" t="s">
        <v>165</v>
      </c>
    </row>
    <row r="2" spans="1:5" ht="24.75" customHeight="1" x14ac:dyDescent="0.2">
      <c r="A2" s="156" t="s">
        <v>58</v>
      </c>
      <c r="B2" s="156"/>
      <c r="C2" s="156"/>
      <c r="D2" s="156"/>
      <c r="E2" s="156"/>
    </row>
    <row r="3" spans="1:5" ht="34.5" customHeight="1" x14ac:dyDescent="0.2">
      <c r="A3" s="155" t="s">
        <v>19</v>
      </c>
      <c r="B3" s="155" t="s">
        <v>20</v>
      </c>
      <c r="C3" s="160" t="s">
        <v>161</v>
      </c>
      <c r="D3" s="161"/>
      <c r="E3" s="162"/>
    </row>
    <row r="4" spans="1:5" ht="24.75" customHeight="1" x14ac:dyDescent="0.2">
      <c r="A4" s="155"/>
      <c r="B4" s="155"/>
      <c r="C4" s="33" t="s">
        <v>353</v>
      </c>
      <c r="D4" s="33" t="s">
        <v>354</v>
      </c>
      <c r="E4" s="33" t="s">
        <v>354</v>
      </c>
    </row>
    <row r="5" spans="1:5" ht="20.85" customHeight="1" x14ac:dyDescent="0.2">
      <c r="A5" s="8" t="s">
        <v>28</v>
      </c>
      <c r="B5" s="8" t="s">
        <v>29</v>
      </c>
      <c r="C5" s="8">
        <v>3</v>
      </c>
      <c r="D5" s="8">
        <v>4</v>
      </c>
      <c r="E5" s="8">
        <v>5</v>
      </c>
    </row>
    <row r="6" spans="1:5" ht="22.5" customHeight="1" x14ac:dyDescent="0.2">
      <c r="A6" s="34" t="s">
        <v>166</v>
      </c>
      <c r="B6" s="32" t="s">
        <v>162</v>
      </c>
      <c r="C6" s="8"/>
      <c r="D6" s="8"/>
      <c r="E6" s="8"/>
    </row>
    <row r="7" spans="1:5" ht="75.75" customHeight="1" x14ac:dyDescent="0.2">
      <c r="A7" s="34" t="s">
        <v>355</v>
      </c>
      <c r="B7" s="32" t="s">
        <v>163</v>
      </c>
      <c r="C7" s="8"/>
      <c r="D7" s="8"/>
      <c r="E7" s="8"/>
    </row>
    <row r="8" spans="1:5" ht="30" customHeight="1" x14ac:dyDescent="0.2">
      <c r="A8" s="34" t="s">
        <v>167</v>
      </c>
      <c r="B8" s="32" t="s">
        <v>164</v>
      </c>
      <c r="C8" s="8"/>
      <c r="D8" s="8"/>
      <c r="E8" s="8"/>
    </row>
  </sheetData>
  <mergeCells count="4">
    <mergeCell ref="A3:A4"/>
    <mergeCell ref="B3:B4"/>
    <mergeCell ref="A2:E2"/>
    <mergeCell ref="C3:E3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15" zoomScaleNormal="115" workbookViewId="0">
      <selection activeCell="H32" sqref="H32"/>
    </sheetView>
  </sheetViews>
  <sheetFormatPr defaultColWidth="9.33203125" defaultRowHeight="14.25" x14ac:dyDescent="0.2"/>
  <cols>
    <col min="1" max="1" width="9.33203125" style="39"/>
    <col min="2" max="2" width="29.83203125" style="39" customWidth="1"/>
    <col min="3" max="3" width="25" style="39" customWidth="1"/>
    <col min="4" max="4" width="13.33203125" style="39" customWidth="1"/>
    <col min="5" max="5" width="20.1640625" style="39" customWidth="1"/>
    <col min="6" max="6" width="27.1640625" style="39" customWidth="1"/>
    <col min="7" max="7" width="20.1640625" style="39" customWidth="1"/>
    <col min="8" max="8" width="17.1640625" style="39" customWidth="1"/>
    <col min="9" max="16384" width="9.33203125" style="39"/>
  </cols>
  <sheetData>
    <row r="1" spans="1:8" ht="44.45" customHeight="1" x14ac:dyDescent="0.2">
      <c r="A1" s="166" t="s">
        <v>356</v>
      </c>
      <c r="B1" s="166"/>
      <c r="C1" s="166"/>
      <c r="D1" s="166"/>
      <c r="E1" s="166"/>
      <c r="F1" s="166"/>
      <c r="G1" s="166"/>
      <c r="H1" s="166"/>
    </row>
    <row r="2" spans="1:8" ht="26.25" customHeight="1" x14ac:dyDescent="0.2">
      <c r="A2" s="166" t="s">
        <v>212</v>
      </c>
      <c r="B2" s="166"/>
      <c r="C2" s="166"/>
      <c r="D2" s="166"/>
      <c r="E2" s="166"/>
      <c r="F2" s="166"/>
      <c r="G2" s="166"/>
      <c r="H2" s="166"/>
    </row>
    <row r="3" spans="1:8" ht="20.25" customHeight="1" x14ac:dyDescent="0.25">
      <c r="A3" s="165" t="s">
        <v>180</v>
      </c>
      <c r="B3" s="165"/>
      <c r="C3" s="42"/>
      <c r="D3" s="42"/>
      <c r="E3" s="42"/>
      <c r="F3" s="42"/>
      <c r="G3" s="42"/>
      <c r="H3" s="42" t="s">
        <v>357</v>
      </c>
    </row>
    <row r="5" spans="1:8" ht="20.25" customHeight="1" x14ac:dyDescent="0.25">
      <c r="A5" s="165" t="s">
        <v>179</v>
      </c>
      <c r="B5" s="165"/>
      <c r="C5" s="165"/>
      <c r="D5" s="42"/>
      <c r="E5" s="42"/>
      <c r="F5" s="42"/>
      <c r="G5" s="42"/>
      <c r="H5" s="42"/>
    </row>
    <row r="7" spans="1:8" ht="24" customHeight="1" x14ac:dyDescent="0.2">
      <c r="A7" s="167" t="s">
        <v>169</v>
      </c>
      <c r="B7" s="167"/>
      <c r="C7" s="167"/>
      <c r="D7" s="167"/>
      <c r="E7" s="167"/>
      <c r="F7" s="167"/>
      <c r="G7" s="167"/>
      <c r="H7" s="167"/>
    </row>
    <row r="8" spans="1:8" ht="28.5" customHeight="1" x14ac:dyDescent="0.2">
      <c r="A8" s="168" t="s">
        <v>170</v>
      </c>
      <c r="B8" s="169" t="s">
        <v>171</v>
      </c>
      <c r="C8" s="169" t="s">
        <v>172</v>
      </c>
      <c r="D8" s="168" t="s">
        <v>173</v>
      </c>
      <c r="E8" s="168"/>
      <c r="F8" s="168"/>
      <c r="G8" s="168"/>
      <c r="H8" s="169" t="s">
        <v>358</v>
      </c>
    </row>
    <row r="9" spans="1:8" x14ac:dyDescent="0.2">
      <c r="A9" s="168"/>
      <c r="B9" s="169"/>
      <c r="C9" s="169"/>
      <c r="D9" s="168" t="s">
        <v>23</v>
      </c>
      <c r="E9" s="170" t="s">
        <v>24</v>
      </c>
      <c r="F9" s="170"/>
      <c r="G9" s="170"/>
      <c r="H9" s="169"/>
    </row>
    <row r="10" spans="1:8" ht="48.75" customHeight="1" x14ac:dyDescent="0.2">
      <c r="A10" s="168"/>
      <c r="B10" s="169"/>
      <c r="C10" s="169"/>
      <c r="D10" s="168"/>
      <c r="E10" s="33" t="s">
        <v>174</v>
      </c>
      <c r="F10" s="33" t="s">
        <v>175</v>
      </c>
      <c r="G10" s="33" t="s">
        <v>176</v>
      </c>
      <c r="H10" s="169"/>
    </row>
    <row r="11" spans="1:8" x14ac:dyDescent="0.2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0">
        <v>8</v>
      </c>
    </row>
    <row r="12" spans="1:8" x14ac:dyDescent="0.2">
      <c r="A12" s="106">
        <v>1</v>
      </c>
      <c r="B12" s="108" t="s">
        <v>384</v>
      </c>
      <c r="C12" s="114">
        <v>1</v>
      </c>
      <c r="D12" s="110">
        <f>E12+F12+G12</f>
        <v>24555.298500000001</v>
      </c>
      <c r="E12" s="111">
        <v>18189.11</v>
      </c>
      <c r="F12" s="112">
        <f>E12*0.1</f>
        <v>1818.9110000000001</v>
      </c>
      <c r="G12" s="110">
        <f>E12*0.25</f>
        <v>4547.2775000000001</v>
      </c>
      <c r="H12" s="110">
        <f t="shared" ref="H12:H20" si="0">C12*D12*12</f>
        <v>294663.58199999999</v>
      </c>
    </row>
    <row r="13" spans="1:8" x14ac:dyDescent="0.2">
      <c r="A13" s="106">
        <v>2</v>
      </c>
      <c r="B13" s="108" t="s">
        <v>385</v>
      </c>
      <c r="C13" s="114">
        <v>1</v>
      </c>
      <c r="D13" s="110">
        <f t="shared" ref="D13:D20" si="1">E13+F13+G13</f>
        <v>19302.871999999999</v>
      </c>
      <c r="E13" s="111">
        <v>11385.98</v>
      </c>
      <c r="F13" s="112">
        <f>E13*0.4</f>
        <v>4554.3919999999998</v>
      </c>
      <c r="G13" s="110">
        <v>3362.5</v>
      </c>
      <c r="H13" s="110">
        <f t="shared" si="0"/>
        <v>231634.46399999998</v>
      </c>
    </row>
    <row r="14" spans="1:8" x14ac:dyDescent="0.2">
      <c r="A14" s="106">
        <v>3</v>
      </c>
      <c r="B14" s="109" t="s">
        <v>386</v>
      </c>
      <c r="C14" s="115">
        <v>0.5</v>
      </c>
      <c r="D14" s="110">
        <f t="shared" si="1"/>
        <v>17188</v>
      </c>
      <c r="E14" s="111">
        <v>10842</v>
      </c>
      <c r="F14" s="112">
        <f>E14*0.5</f>
        <v>5421</v>
      </c>
      <c r="G14" s="110">
        <v>925</v>
      </c>
      <c r="H14" s="110">
        <f t="shared" si="0"/>
        <v>103128</v>
      </c>
    </row>
    <row r="15" spans="1:8" x14ac:dyDescent="0.2">
      <c r="A15" s="106">
        <v>4</v>
      </c>
      <c r="B15" s="109" t="s">
        <v>388</v>
      </c>
      <c r="C15" s="115">
        <v>0.5</v>
      </c>
      <c r="D15" s="110">
        <f>E15+F15+G15</f>
        <v>17770</v>
      </c>
      <c r="E15" s="111">
        <v>7704</v>
      </c>
      <c r="F15" s="112">
        <f t="shared" ref="F15:F17" si="2">E15*0.5</f>
        <v>3852</v>
      </c>
      <c r="G15" s="110">
        <v>6214</v>
      </c>
      <c r="H15" s="110">
        <f>C15*D15*12</f>
        <v>106620</v>
      </c>
    </row>
    <row r="16" spans="1:8" x14ac:dyDescent="0.2">
      <c r="A16" s="106">
        <v>5</v>
      </c>
      <c r="B16" s="109" t="s">
        <v>389</v>
      </c>
      <c r="C16" s="115">
        <v>11.94</v>
      </c>
      <c r="D16" s="110">
        <f>E16+F16+G16</f>
        <v>19776.383979999999</v>
      </c>
      <c r="E16" s="111">
        <v>11690.44</v>
      </c>
      <c r="F16" s="112">
        <f t="shared" si="2"/>
        <v>5845.22</v>
      </c>
      <c r="G16" s="110">
        <v>2240.7239800000002</v>
      </c>
      <c r="H16" s="110">
        <f>C16*D16*12</f>
        <v>2833560.2966543995</v>
      </c>
    </row>
    <row r="17" spans="1:8" x14ac:dyDescent="0.2">
      <c r="A17" s="106">
        <v>6</v>
      </c>
      <c r="B17" s="109" t="s">
        <v>390</v>
      </c>
      <c r="C17" s="115">
        <v>0.5</v>
      </c>
      <c r="D17" s="110">
        <f>E17+F17+G17</f>
        <v>18959.5</v>
      </c>
      <c r="E17" s="111">
        <v>9775</v>
      </c>
      <c r="F17" s="112">
        <f t="shared" si="2"/>
        <v>4887.5</v>
      </c>
      <c r="G17" s="110">
        <v>4297</v>
      </c>
      <c r="H17" s="110">
        <f>C17*D17*12</f>
        <v>113757</v>
      </c>
    </row>
    <row r="18" spans="1:8" x14ac:dyDescent="0.2">
      <c r="A18" s="106">
        <v>7</v>
      </c>
      <c r="B18" s="109" t="s">
        <v>387</v>
      </c>
      <c r="C18" s="115">
        <v>0.3</v>
      </c>
      <c r="D18" s="110">
        <f t="shared" si="1"/>
        <v>11838</v>
      </c>
      <c r="E18" s="111">
        <v>6720</v>
      </c>
      <c r="F18" s="112">
        <f>E18*0.25</f>
        <v>1680</v>
      </c>
      <c r="G18" s="110">
        <v>3438</v>
      </c>
      <c r="H18" s="110">
        <f t="shared" si="0"/>
        <v>42616.800000000003</v>
      </c>
    </row>
    <row r="19" spans="1:8" x14ac:dyDescent="0.2">
      <c r="A19" s="106">
        <v>8</v>
      </c>
      <c r="B19" s="109" t="s">
        <v>391</v>
      </c>
      <c r="C19" s="116">
        <v>2.2999999999999998</v>
      </c>
      <c r="D19" s="110">
        <f t="shared" si="1"/>
        <v>9299.11</v>
      </c>
      <c r="E19" s="111">
        <v>5720</v>
      </c>
      <c r="F19" s="112">
        <f>E19*0.23</f>
        <v>1315.6000000000001</v>
      </c>
      <c r="G19" s="110">
        <v>2263.5100000000002</v>
      </c>
      <c r="H19" s="110">
        <f t="shared" si="0"/>
        <v>256655.43600000002</v>
      </c>
    </row>
    <row r="20" spans="1:8" x14ac:dyDescent="0.2">
      <c r="A20" s="106">
        <v>9</v>
      </c>
      <c r="B20" s="109" t="s">
        <v>392</v>
      </c>
      <c r="C20" s="115">
        <v>1</v>
      </c>
      <c r="D20" s="110">
        <f t="shared" si="1"/>
        <v>16352</v>
      </c>
      <c r="E20" s="111">
        <v>7360</v>
      </c>
      <c r="F20" s="112">
        <f>E20*0.95</f>
        <v>6992</v>
      </c>
      <c r="G20" s="110">
        <v>2000</v>
      </c>
      <c r="H20" s="110">
        <f t="shared" si="0"/>
        <v>196224</v>
      </c>
    </row>
    <row r="21" spans="1:8" x14ac:dyDescent="0.2">
      <c r="A21" s="40"/>
      <c r="B21" s="40"/>
      <c r="C21" s="117"/>
      <c r="D21" s="40"/>
      <c r="E21" s="112"/>
      <c r="F21" s="40"/>
      <c r="G21" s="40"/>
      <c r="H21" s="113">
        <f>SUM(H12:H20)</f>
        <v>4178859.5786543996</v>
      </c>
    </row>
    <row r="22" spans="1:8" x14ac:dyDescent="0.2">
      <c r="A22" s="106">
        <v>1</v>
      </c>
      <c r="B22" s="119" t="s">
        <v>380</v>
      </c>
      <c r="C22" s="118">
        <v>0.25</v>
      </c>
      <c r="D22" s="41">
        <f>E22+F22+G22</f>
        <v>10358.36</v>
      </c>
      <c r="E22" s="111">
        <v>5940</v>
      </c>
      <c r="F22" s="112">
        <f>E22*0.12</f>
        <v>712.8</v>
      </c>
      <c r="G22" s="110">
        <v>3705.56</v>
      </c>
      <c r="H22" s="41">
        <f t="shared" ref="H22:H25" si="3">C22*D22*12</f>
        <v>31075.08</v>
      </c>
    </row>
    <row r="23" spans="1:8" x14ac:dyDescent="0.2">
      <c r="A23" s="106">
        <v>2</v>
      </c>
      <c r="B23" s="119" t="s">
        <v>381</v>
      </c>
      <c r="C23" s="118">
        <v>1.25</v>
      </c>
      <c r="D23" s="41">
        <f>E23+F23+G23</f>
        <v>19063.252</v>
      </c>
      <c r="E23" s="111">
        <v>9395.5</v>
      </c>
      <c r="F23" s="107"/>
      <c r="G23" s="110">
        <v>9667.7520000000004</v>
      </c>
      <c r="H23" s="41">
        <f t="shared" si="3"/>
        <v>285948.78000000003</v>
      </c>
    </row>
    <row r="24" spans="1:8" x14ac:dyDescent="0.2">
      <c r="A24" s="106">
        <v>3</v>
      </c>
      <c r="B24" s="119" t="s">
        <v>383</v>
      </c>
      <c r="C24" s="118">
        <v>0.25</v>
      </c>
      <c r="D24" s="41">
        <f t="shared" ref="D24" si="4">E24+F24+G24</f>
        <v>16223.8</v>
      </c>
      <c r="E24" s="111">
        <v>7704</v>
      </c>
      <c r="F24" s="107"/>
      <c r="G24" s="110">
        <v>8519.7999999999993</v>
      </c>
      <c r="H24" s="41">
        <f>C24*D24*12</f>
        <v>48671.399999999994</v>
      </c>
    </row>
    <row r="25" spans="1:8" x14ac:dyDescent="0.2">
      <c r="A25" s="106">
        <v>4</v>
      </c>
      <c r="B25" s="120" t="s">
        <v>382</v>
      </c>
      <c r="C25" s="118">
        <v>1</v>
      </c>
      <c r="D25" s="41">
        <f>E25+F25+G25</f>
        <v>9357.1650000000009</v>
      </c>
      <c r="E25" s="111">
        <v>5060</v>
      </c>
      <c r="F25" s="112">
        <f>E25*0.1</f>
        <v>506</v>
      </c>
      <c r="G25" s="110">
        <v>3791.165</v>
      </c>
      <c r="H25" s="41">
        <f t="shared" si="3"/>
        <v>112285.98000000001</v>
      </c>
    </row>
    <row r="26" spans="1:8" ht="15.75" x14ac:dyDescent="0.2">
      <c r="A26" s="163" t="s">
        <v>177</v>
      </c>
      <c r="B26" s="164"/>
      <c r="C26" s="105">
        <f>SUM(C22:C25)</f>
        <v>2.75</v>
      </c>
      <c r="D26" s="40"/>
      <c r="E26" s="40" t="s">
        <v>178</v>
      </c>
      <c r="F26" s="40" t="s">
        <v>178</v>
      </c>
      <c r="G26" s="40" t="s">
        <v>178</v>
      </c>
      <c r="H26" s="104">
        <f>SUM(H22:H25)</f>
        <v>477981.24</v>
      </c>
    </row>
    <row r="28" spans="1:8" x14ac:dyDescent="0.2">
      <c r="C28" s="121"/>
    </row>
    <row r="29" spans="1:8" x14ac:dyDescent="0.2">
      <c r="G29" s="39" t="s">
        <v>393</v>
      </c>
      <c r="H29" s="39">
        <f>H26+'[2]обоснование (210) 1'!$H$23+'[3]обоснование (210) 1'!$H$27+'[4]обоснование (210) 1'!$H$31+'[5]обоснование (210) 1'!$H$28+'[6]обоснование (210) 1'!$H$36+'[7]обоснование (210) 1'!$H$31+'[8]обоснование (210) 1'!$H$27+'[9]обоснование (210) 1'!$H$30+'[10]обоснование (210) 1'!$H$26+'[11]обоснование (210) 1'!$H$29+'[12]обоснование (210) 1'!$H$30+'[13]обоснование (210) 1'!$H$29+'[14]обоснование (210) 1'!$H$26+'[15]обоснование (210) 1'!$H$33+'[16]обоснование (210) 1'!$H$25</f>
        <v>47068906.996320002</v>
      </c>
    </row>
    <row r="31" spans="1:8" x14ac:dyDescent="0.2">
      <c r="G31" s="39" t="s">
        <v>394</v>
      </c>
      <c r="H31" s="39">
        <f>H21+'[3]обоснование (210) 1'!$H$21+'[4]обоснование (210) 1'!$H$23+'[5]обоснование (210) 1'!$H$22+'[8]обоснование (210) 1'!$H$21+'[9]обоснование (210) 1'!$H$23+'[10]обоснование (210) 1'!$H$21+'[11]обоснование (210) 1'!$H$24+'[12]обоснование (210) 1'!$H$23+'[16]обоснование (210) 1'!$H$19+'[17]обоснование (210) 1'!$H$18+'[18]обоснование (210) 1'!$H$19+'[19]обоснование (210) 1'!$H$18+'[20]обоснование (210) 1'!$H$32+'[21]обоснование (210) 1'!$H$31+'[22]обоснование (210) 1'!$H$32+'[23]обоснование (210) 1'!$H$30+'[24]обоснование (210) 1'!$H$29+'[25]обоснование (210) 1'!$H$18+'[26]обоснование (210) 1'!$H$20</f>
        <v>116611416.0018144</v>
      </c>
    </row>
  </sheetData>
  <mergeCells count="13">
    <mergeCell ref="A26:B26"/>
    <mergeCell ref="A5:C5"/>
    <mergeCell ref="A3:B3"/>
    <mergeCell ref="A2:H2"/>
    <mergeCell ref="A1:H1"/>
    <mergeCell ref="A7:H7"/>
    <mergeCell ref="A8:A10"/>
    <mergeCell ref="B8:B10"/>
    <mergeCell ref="C8:C10"/>
    <mergeCell ref="D9:D10"/>
    <mergeCell ref="E9:G9"/>
    <mergeCell ref="D8:G8"/>
    <mergeCell ref="H8:H10"/>
  </mergeCells>
  <pageMargins left="0.7" right="0.7" top="0.75" bottom="0.75" header="0.3" footer="0.3"/>
  <pageSetup paperSize="9" scale="5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4" zoomScale="115" zoomScaleNormal="115" workbookViewId="0">
      <selection activeCell="F8" sqref="F8:F10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6" width="18.33203125" style="39" customWidth="1"/>
    <col min="7" max="16384" width="9.33203125" style="39"/>
  </cols>
  <sheetData>
    <row r="1" spans="1:6" x14ac:dyDescent="0.2">
      <c r="F1" s="42" t="s">
        <v>359</v>
      </c>
    </row>
    <row r="2" spans="1:6" ht="24" customHeight="1" x14ac:dyDescent="0.2">
      <c r="A2" s="166" t="s">
        <v>213</v>
      </c>
      <c r="B2" s="166"/>
      <c r="C2" s="166"/>
      <c r="D2" s="166"/>
      <c r="E2" s="166"/>
      <c r="F2" s="166"/>
    </row>
    <row r="3" spans="1:6" ht="20.25" customHeight="1" x14ac:dyDescent="0.25">
      <c r="A3" s="165" t="s">
        <v>180</v>
      </c>
      <c r="B3" s="165"/>
      <c r="C3" s="42"/>
      <c r="D3" s="42"/>
      <c r="E3" s="42"/>
      <c r="F3" s="42"/>
    </row>
    <row r="5" spans="1:6" ht="20.25" customHeight="1" x14ac:dyDescent="0.25">
      <c r="A5" s="165" t="s">
        <v>179</v>
      </c>
      <c r="B5" s="165"/>
      <c r="C5" s="165"/>
      <c r="D5" s="42"/>
      <c r="E5" s="42"/>
      <c r="F5" s="42"/>
    </row>
    <row r="7" spans="1:6" ht="24" customHeight="1" x14ac:dyDescent="0.2">
      <c r="A7" s="167" t="s">
        <v>183</v>
      </c>
      <c r="B7" s="167"/>
      <c r="C7" s="167"/>
      <c r="D7" s="167"/>
      <c r="E7" s="167"/>
      <c r="F7" s="167"/>
    </row>
    <row r="8" spans="1:6" ht="28.5" customHeight="1" x14ac:dyDescent="0.2">
      <c r="A8" s="168" t="s">
        <v>170</v>
      </c>
      <c r="B8" s="169" t="s">
        <v>181</v>
      </c>
      <c r="C8" s="169" t="s">
        <v>182</v>
      </c>
      <c r="D8" s="169" t="s">
        <v>184</v>
      </c>
      <c r="E8" s="169" t="s">
        <v>185</v>
      </c>
      <c r="F8" s="169" t="s">
        <v>186</v>
      </c>
    </row>
    <row r="9" spans="1:6" x14ac:dyDescent="0.2">
      <c r="A9" s="168"/>
      <c r="B9" s="169"/>
      <c r="C9" s="169"/>
      <c r="D9" s="169"/>
      <c r="E9" s="169"/>
      <c r="F9" s="169"/>
    </row>
    <row r="10" spans="1:6" ht="48.75" customHeight="1" x14ac:dyDescent="0.2">
      <c r="A10" s="168"/>
      <c r="B10" s="169"/>
      <c r="C10" s="169"/>
      <c r="D10" s="169"/>
      <c r="E10" s="169"/>
      <c r="F10" s="169"/>
    </row>
    <row r="11" spans="1:6" x14ac:dyDescent="0.2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</row>
    <row r="12" spans="1:6" ht="54" customHeight="1" x14ac:dyDescent="0.2">
      <c r="A12" s="43">
        <v>1</v>
      </c>
      <c r="B12" s="34" t="s">
        <v>187</v>
      </c>
      <c r="C12" s="41"/>
      <c r="D12" s="41"/>
      <c r="E12" s="41"/>
      <c r="F12" s="41"/>
    </row>
    <row r="13" spans="1:6" ht="64.5" customHeight="1" x14ac:dyDescent="0.2">
      <c r="A13" s="43" t="s">
        <v>98</v>
      </c>
      <c r="B13" s="45" t="s">
        <v>188</v>
      </c>
      <c r="C13" s="41"/>
      <c r="D13" s="41"/>
      <c r="E13" s="41"/>
      <c r="F13" s="41"/>
    </row>
    <row r="14" spans="1:6" ht="32.25" customHeight="1" x14ac:dyDescent="0.2">
      <c r="A14" s="43" t="s">
        <v>100</v>
      </c>
      <c r="B14" s="45" t="s">
        <v>189</v>
      </c>
      <c r="C14" s="41"/>
      <c r="D14" s="41"/>
      <c r="E14" s="41"/>
      <c r="F14" s="41"/>
    </row>
    <row r="15" spans="1:6" ht="34.5" customHeight="1" x14ac:dyDescent="0.2">
      <c r="A15" s="43" t="s">
        <v>191</v>
      </c>
      <c r="B15" s="45" t="s">
        <v>190</v>
      </c>
      <c r="C15" s="41"/>
      <c r="D15" s="41"/>
      <c r="E15" s="41"/>
      <c r="F15" s="41"/>
    </row>
    <row r="16" spans="1:6" ht="63.75" customHeight="1" x14ac:dyDescent="0.2">
      <c r="A16" s="43">
        <v>2</v>
      </c>
      <c r="B16" s="34" t="s">
        <v>192</v>
      </c>
      <c r="C16" s="41"/>
      <c r="D16" s="41"/>
      <c r="E16" s="41"/>
      <c r="F16" s="41"/>
    </row>
    <row r="17" spans="1:6" ht="63.75" customHeight="1" x14ac:dyDescent="0.2">
      <c r="A17" s="43" t="s">
        <v>102</v>
      </c>
      <c r="B17" s="45" t="s">
        <v>188</v>
      </c>
      <c r="C17" s="41"/>
      <c r="D17" s="41"/>
      <c r="E17" s="41"/>
      <c r="F17" s="41"/>
    </row>
    <row r="18" spans="1:6" ht="36" customHeight="1" x14ac:dyDescent="0.2">
      <c r="A18" s="43" t="s">
        <v>105</v>
      </c>
      <c r="B18" s="45" t="s">
        <v>189</v>
      </c>
      <c r="C18" s="41"/>
      <c r="D18" s="41"/>
      <c r="E18" s="41"/>
      <c r="F18" s="41"/>
    </row>
    <row r="19" spans="1:6" ht="38.25" customHeight="1" x14ac:dyDescent="0.2">
      <c r="A19" s="43" t="s">
        <v>106</v>
      </c>
      <c r="B19" s="45" t="s">
        <v>190</v>
      </c>
      <c r="C19" s="41"/>
      <c r="D19" s="41"/>
      <c r="E19" s="41"/>
      <c r="F19" s="41"/>
    </row>
    <row r="20" spans="1:6" x14ac:dyDescent="0.2">
      <c r="A20" s="163" t="s">
        <v>177</v>
      </c>
      <c r="B20" s="164"/>
      <c r="C20" s="40" t="s">
        <v>178</v>
      </c>
      <c r="D20" s="40" t="s">
        <v>178</v>
      </c>
      <c r="E20" s="40" t="s">
        <v>178</v>
      </c>
      <c r="F20" s="40"/>
    </row>
  </sheetData>
  <mergeCells count="11">
    <mergeCell ref="A20:B20"/>
    <mergeCell ref="A2:F2"/>
    <mergeCell ref="D8:D10"/>
    <mergeCell ref="E8:E10"/>
    <mergeCell ref="F8:F10"/>
    <mergeCell ref="A3:B3"/>
    <mergeCell ref="A5:C5"/>
    <mergeCell ref="A7:F7"/>
    <mergeCell ref="A8:A10"/>
    <mergeCell ref="B8:B10"/>
    <mergeCell ref="C8:C10"/>
  </mergeCells>
  <pageMargins left="0.7" right="0.7" top="0.75" bottom="0.75" header="0.3" footer="0.3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="115" zoomScaleNormal="115" workbookViewId="0">
      <selection activeCell="F13" sqref="F13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6" width="18.33203125" style="39" customWidth="1"/>
    <col min="7" max="16384" width="9.33203125" style="39"/>
  </cols>
  <sheetData>
    <row r="1" spans="1:6" x14ac:dyDescent="0.2">
      <c r="F1" s="42" t="s">
        <v>360</v>
      </c>
    </row>
    <row r="2" spans="1:6" ht="24" customHeight="1" x14ac:dyDescent="0.2">
      <c r="A2" s="166" t="s">
        <v>214</v>
      </c>
      <c r="B2" s="166"/>
      <c r="C2" s="166"/>
      <c r="D2" s="166"/>
      <c r="E2" s="166"/>
      <c r="F2" s="166"/>
    </row>
    <row r="3" spans="1:6" ht="20.25" customHeight="1" x14ac:dyDescent="0.25">
      <c r="A3" s="165" t="s">
        <v>180</v>
      </c>
      <c r="B3" s="165"/>
      <c r="C3" s="42"/>
      <c r="D3" s="42"/>
      <c r="E3" s="42"/>
      <c r="F3" s="42"/>
    </row>
    <row r="5" spans="1:6" ht="20.25" customHeight="1" x14ac:dyDescent="0.25">
      <c r="A5" s="165" t="s">
        <v>179</v>
      </c>
      <c r="B5" s="165"/>
      <c r="C5" s="165"/>
      <c r="D5" s="42"/>
      <c r="E5" s="42"/>
      <c r="F5" s="42"/>
    </row>
    <row r="7" spans="1:6" ht="24" customHeight="1" x14ac:dyDescent="0.2">
      <c r="A7" s="167" t="s">
        <v>197</v>
      </c>
      <c r="B7" s="167"/>
      <c r="C7" s="167"/>
      <c r="D7" s="167"/>
      <c r="E7" s="167"/>
      <c r="F7" s="167"/>
    </row>
    <row r="8" spans="1:6" ht="28.5" customHeight="1" x14ac:dyDescent="0.2">
      <c r="A8" s="168" t="s">
        <v>170</v>
      </c>
      <c r="B8" s="169" t="s">
        <v>181</v>
      </c>
      <c r="C8" s="169" t="s">
        <v>194</v>
      </c>
      <c r="D8" s="169" t="s">
        <v>195</v>
      </c>
      <c r="E8" s="169" t="s">
        <v>196</v>
      </c>
      <c r="F8" s="169" t="s">
        <v>186</v>
      </c>
    </row>
    <row r="9" spans="1:6" x14ac:dyDescent="0.2">
      <c r="A9" s="168"/>
      <c r="B9" s="169"/>
      <c r="C9" s="169"/>
      <c r="D9" s="169"/>
      <c r="E9" s="169"/>
      <c r="F9" s="169"/>
    </row>
    <row r="10" spans="1:6" ht="48.75" customHeight="1" x14ac:dyDescent="0.2">
      <c r="A10" s="168"/>
      <c r="B10" s="169"/>
      <c r="C10" s="169"/>
      <c r="D10" s="169"/>
      <c r="E10" s="169"/>
      <c r="F10" s="169"/>
    </row>
    <row r="11" spans="1:6" x14ac:dyDescent="0.2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</row>
    <row r="12" spans="1:6" ht="54" customHeight="1" x14ac:dyDescent="0.2">
      <c r="A12" s="43">
        <v>1</v>
      </c>
      <c r="B12" s="34" t="s">
        <v>193</v>
      </c>
      <c r="C12" s="124">
        <v>0</v>
      </c>
      <c r="D12" s="124">
        <v>0</v>
      </c>
      <c r="E12" s="122">
        <v>50</v>
      </c>
      <c r="F12" s="122">
        <f>C12*D12*E12</f>
        <v>0</v>
      </c>
    </row>
    <row r="13" spans="1:6" x14ac:dyDescent="0.2">
      <c r="A13" s="163" t="s">
        <v>177</v>
      </c>
      <c r="B13" s="164"/>
      <c r="C13" s="40" t="s">
        <v>178</v>
      </c>
      <c r="D13" s="40" t="s">
        <v>178</v>
      </c>
      <c r="E13" s="40" t="s">
        <v>178</v>
      </c>
      <c r="F13" s="110">
        <f>F12</f>
        <v>0</v>
      </c>
    </row>
  </sheetData>
  <mergeCells count="11">
    <mergeCell ref="A13:B13"/>
    <mergeCell ref="A2:F2"/>
    <mergeCell ref="A3:B3"/>
    <mergeCell ref="A5:C5"/>
    <mergeCell ref="A7:F7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opLeftCell="A14" zoomScale="115" zoomScaleNormal="115" workbookViewId="0">
      <selection activeCell="D20" sqref="D20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4" width="18.33203125" style="39" customWidth="1"/>
    <col min="5" max="16384" width="9.33203125" style="39"/>
  </cols>
  <sheetData>
    <row r="1" spans="1:4" x14ac:dyDescent="0.2">
      <c r="D1" s="42" t="s">
        <v>361</v>
      </c>
    </row>
    <row r="2" spans="1:4" ht="24" customHeight="1" x14ac:dyDescent="0.2">
      <c r="A2" s="166" t="s">
        <v>215</v>
      </c>
      <c r="B2" s="166"/>
      <c r="C2" s="166"/>
      <c r="D2" s="166"/>
    </row>
    <row r="3" spans="1:4" ht="20.25" customHeight="1" x14ac:dyDescent="0.25">
      <c r="A3" s="165" t="s">
        <v>180</v>
      </c>
      <c r="B3" s="165"/>
      <c r="C3" s="42"/>
      <c r="D3" s="42"/>
    </row>
    <row r="5" spans="1:4" ht="20.25" customHeight="1" x14ac:dyDescent="0.25">
      <c r="A5" s="165" t="s">
        <v>179</v>
      </c>
      <c r="B5" s="165"/>
      <c r="C5" s="46"/>
      <c r="D5" s="42"/>
    </row>
    <row r="7" spans="1:4" ht="63.75" customHeight="1" x14ac:dyDescent="0.2">
      <c r="A7" s="171" t="s">
        <v>198</v>
      </c>
      <c r="B7" s="171"/>
      <c r="C7" s="171"/>
      <c r="D7" s="171"/>
    </row>
    <row r="8" spans="1:4" ht="51.75" customHeight="1" x14ac:dyDescent="0.2">
      <c r="A8" s="47" t="s">
        <v>170</v>
      </c>
      <c r="B8" s="33" t="s">
        <v>199</v>
      </c>
      <c r="C8" s="33" t="s">
        <v>200</v>
      </c>
      <c r="D8" s="33" t="s">
        <v>201</v>
      </c>
    </row>
    <row r="9" spans="1:4" x14ac:dyDescent="0.2">
      <c r="A9" s="40">
        <v>1</v>
      </c>
      <c r="B9" s="40">
        <v>2</v>
      </c>
      <c r="C9" s="40">
        <v>3</v>
      </c>
      <c r="D9" s="40">
        <v>4</v>
      </c>
    </row>
    <row r="10" spans="1:4" ht="36.75" customHeight="1" x14ac:dyDescent="0.2">
      <c r="A10" s="48">
        <v>1</v>
      </c>
      <c r="B10" s="49" t="s">
        <v>202</v>
      </c>
      <c r="C10" s="47" t="s">
        <v>113</v>
      </c>
      <c r="D10" s="50">
        <f>D11</f>
        <v>1013945.07</v>
      </c>
    </row>
    <row r="11" spans="1:4" ht="21" customHeight="1" x14ac:dyDescent="0.2">
      <c r="A11" s="43" t="s">
        <v>98</v>
      </c>
      <c r="B11" s="34" t="s">
        <v>203</v>
      </c>
      <c r="C11" s="41">
        <v>4608840.82</v>
      </c>
      <c r="D11" s="41">
        <v>1013945.07</v>
      </c>
    </row>
    <row r="12" spans="1:4" ht="21" customHeight="1" x14ac:dyDescent="0.2">
      <c r="A12" s="43" t="s">
        <v>100</v>
      </c>
      <c r="B12" s="34" t="s">
        <v>204</v>
      </c>
      <c r="C12" s="41"/>
      <c r="D12" s="41"/>
    </row>
    <row r="13" spans="1:4" ht="61.5" customHeight="1" x14ac:dyDescent="0.2">
      <c r="A13" s="43" t="s">
        <v>191</v>
      </c>
      <c r="B13" s="34" t="s">
        <v>205</v>
      </c>
      <c r="C13" s="41"/>
      <c r="D13" s="41"/>
    </row>
    <row r="14" spans="1:4" ht="48.75" customHeight="1" x14ac:dyDescent="0.2">
      <c r="A14" s="48">
        <v>2</v>
      </c>
      <c r="B14" s="49" t="s">
        <v>206</v>
      </c>
      <c r="C14" s="47" t="s">
        <v>113</v>
      </c>
      <c r="D14" s="50">
        <f>D15+D17</f>
        <v>142874.06</v>
      </c>
    </row>
    <row r="15" spans="1:4" ht="68.25" customHeight="1" x14ac:dyDescent="0.2">
      <c r="A15" s="43"/>
      <c r="B15" s="34" t="s">
        <v>207</v>
      </c>
      <c r="C15" s="41">
        <v>4608840.82</v>
      </c>
      <c r="D15" s="41">
        <v>133656.38</v>
      </c>
    </row>
    <row r="16" spans="1:4" ht="46.5" customHeight="1" x14ac:dyDescent="0.2">
      <c r="A16" s="43"/>
      <c r="B16" s="34" t="s">
        <v>208</v>
      </c>
      <c r="C16" s="41"/>
      <c r="D16" s="41"/>
    </row>
    <row r="17" spans="1:4" ht="62.25" customHeight="1" x14ac:dyDescent="0.2">
      <c r="A17" s="43"/>
      <c r="B17" s="34" t="s">
        <v>209</v>
      </c>
      <c r="C17" s="41">
        <v>4608840.82</v>
      </c>
      <c r="D17" s="41">
        <v>9217.68</v>
      </c>
    </row>
    <row r="18" spans="1:4" ht="60" customHeight="1" x14ac:dyDescent="0.2">
      <c r="A18" s="43"/>
      <c r="B18" s="34" t="s">
        <v>210</v>
      </c>
      <c r="C18" s="41"/>
      <c r="D18" s="41"/>
    </row>
    <row r="19" spans="1:4" ht="54" customHeight="1" x14ac:dyDescent="0.2">
      <c r="A19" s="48">
        <v>3</v>
      </c>
      <c r="B19" s="49" t="s">
        <v>211</v>
      </c>
      <c r="C19" s="50">
        <v>4608840.82</v>
      </c>
      <c r="D19" s="50">
        <v>235050.88</v>
      </c>
    </row>
    <row r="20" spans="1:4" x14ac:dyDescent="0.2">
      <c r="A20" s="163" t="s">
        <v>177</v>
      </c>
      <c r="B20" s="164"/>
      <c r="C20" s="47" t="s">
        <v>113</v>
      </c>
      <c r="D20" s="123">
        <f>D19+D14+D10</f>
        <v>1391870.01</v>
      </c>
    </row>
  </sheetData>
  <mergeCells count="5">
    <mergeCell ref="A20:B20"/>
    <mergeCell ref="A5:B5"/>
    <mergeCell ref="A2:D2"/>
    <mergeCell ref="A3:B3"/>
    <mergeCell ref="A7:D7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115" zoomScaleNormal="115" workbookViewId="0">
      <selection activeCell="E1" sqref="E1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4" width="21.1640625" style="39" customWidth="1"/>
    <col min="5" max="5" width="17.1640625" style="39" customWidth="1"/>
    <col min="6" max="16384" width="9.33203125" style="39"/>
  </cols>
  <sheetData>
    <row r="1" spans="1:5" x14ac:dyDescent="0.2">
      <c r="E1" s="42" t="s">
        <v>362</v>
      </c>
    </row>
    <row r="2" spans="1:5" ht="24" customHeight="1" x14ac:dyDescent="0.2">
      <c r="A2" s="166" t="s">
        <v>216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51.75" customHeight="1" x14ac:dyDescent="0.2">
      <c r="A7" s="47" t="s">
        <v>170</v>
      </c>
      <c r="B7" s="33" t="s">
        <v>19</v>
      </c>
      <c r="C7" s="33" t="s">
        <v>217</v>
      </c>
      <c r="D7" s="33" t="s">
        <v>218</v>
      </c>
      <c r="E7" s="33" t="s">
        <v>219</v>
      </c>
    </row>
    <row r="8" spans="1:5" x14ac:dyDescent="0.2">
      <c r="A8" s="40">
        <v>1</v>
      </c>
      <c r="B8" s="40">
        <v>2</v>
      </c>
      <c r="C8" s="40">
        <v>3</v>
      </c>
      <c r="D8" s="40">
        <v>4</v>
      </c>
      <c r="E8" s="40">
        <v>5</v>
      </c>
    </row>
    <row r="9" spans="1:5" ht="21" customHeight="1" x14ac:dyDescent="0.2">
      <c r="A9" s="48"/>
      <c r="B9" s="49"/>
      <c r="C9" s="47"/>
      <c r="D9" s="41"/>
      <c r="E9" s="41"/>
    </row>
    <row r="10" spans="1:5" ht="21" customHeight="1" x14ac:dyDescent="0.2">
      <c r="A10" s="43"/>
      <c r="B10" s="34"/>
      <c r="C10" s="41"/>
      <c r="D10" s="41"/>
      <c r="E10" s="41"/>
    </row>
    <row r="11" spans="1:5" ht="21" customHeight="1" x14ac:dyDescent="0.2">
      <c r="A11" s="43"/>
      <c r="B11" s="34"/>
      <c r="C11" s="41"/>
      <c r="D11" s="41"/>
      <c r="E11" s="41"/>
    </row>
    <row r="12" spans="1:5" x14ac:dyDescent="0.2">
      <c r="A12" s="163" t="s">
        <v>177</v>
      </c>
      <c r="B12" s="164"/>
      <c r="C12" s="47" t="s">
        <v>113</v>
      </c>
      <c r="D12" s="47" t="s">
        <v>113</v>
      </c>
      <c r="E12" s="41"/>
    </row>
  </sheetData>
  <mergeCells count="4">
    <mergeCell ref="A3:B3"/>
    <mergeCell ref="A5:B5"/>
    <mergeCell ref="A12:B12"/>
    <mergeCell ref="A2:E2"/>
  </mergeCells>
  <pageMargins left="0.7" right="0.7" top="0.75" bottom="0.75" header="0.3" footer="0.3"/>
  <pageSetup paperSize="9" scale="8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="115" zoomScaleNormal="115" workbookViewId="0">
      <selection activeCell="C8" sqref="C8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4" width="21.1640625" style="39" customWidth="1"/>
    <col min="5" max="5" width="17.1640625" style="39" customWidth="1"/>
    <col min="6" max="16384" width="9.33203125" style="39"/>
  </cols>
  <sheetData>
    <row r="1" spans="1:5" x14ac:dyDescent="0.2">
      <c r="E1" s="42" t="s">
        <v>363</v>
      </c>
    </row>
    <row r="2" spans="1:5" ht="24" customHeight="1" x14ac:dyDescent="0.2">
      <c r="A2" s="166" t="s">
        <v>220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24" customHeight="1" x14ac:dyDescent="0.2">
      <c r="A7" s="167" t="s">
        <v>231</v>
      </c>
      <c r="B7" s="167"/>
      <c r="C7" s="167"/>
      <c r="D7" s="167"/>
      <c r="E7" s="167"/>
    </row>
    <row r="8" spans="1:5" ht="99" customHeight="1" x14ac:dyDescent="0.2">
      <c r="A8" s="47" t="s">
        <v>170</v>
      </c>
      <c r="B8" s="33" t="s">
        <v>181</v>
      </c>
      <c r="C8" s="33" t="s">
        <v>221</v>
      </c>
      <c r="D8" s="33" t="s">
        <v>222</v>
      </c>
      <c r="E8" s="33" t="s">
        <v>223</v>
      </c>
    </row>
    <row r="9" spans="1: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</row>
    <row r="10" spans="1:5" ht="30.75" customHeight="1" x14ac:dyDescent="0.2">
      <c r="A10" s="43">
        <v>1</v>
      </c>
      <c r="B10" s="34" t="s">
        <v>224</v>
      </c>
      <c r="C10" s="47"/>
      <c r="D10" s="41"/>
      <c r="E10" s="41"/>
    </row>
    <row r="11" spans="1:5" ht="21" customHeight="1" x14ac:dyDescent="0.2">
      <c r="A11" s="43"/>
      <c r="B11" s="44" t="s">
        <v>225</v>
      </c>
      <c r="C11" s="41"/>
      <c r="D11" s="41"/>
      <c r="E11" s="41"/>
    </row>
    <row r="12" spans="1:5" ht="21" customHeight="1" x14ac:dyDescent="0.2">
      <c r="A12" s="43"/>
      <c r="B12" s="51" t="s">
        <v>226</v>
      </c>
      <c r="C12" s="41"/>
      <c r="D12" s="41"/>
      <c r="E12" s="41"/>
    </row>
    <row r="13" spans="1:5" ht="21" customHeight="1" x14ac:dyDescent="0.2">
      <c r="A13" s="43"/>
      <c r="B13" s="44" t="s">
        <v>227</v>
      </c>
      <c r="C13" s="41"/>
      <c r="D13" s="41"/>
      <c r="E13" s="41"/>
    </row>
    <row r="14" spans="1:5" ht="21" customHeight="1" x14ac:dyDescent="0.2">
      <c r="A14" s="43"/>
      <c r="B14" s="51" t="s">
        <v>226</v>
      </c>
      <c r="C14" s="41"/>
      <c r="D14" s="41"/>
      <c r="E14" s="41"/>
    </row>
    <row r="15" spans="1:5" x14ac:dyDescent="0.2">
      <c r="A15" s="163" t="s">
        <v>177</v>
      </c>
      <c r="B15" s="164"/>
      <c r="C15" s="47"/>
      <c r="D15" s="47" t="s">
        <v>113</v>
      </c>
      <c r="E15" s="41"/>
    </row>
    <row r="17" spans="1:5" ht="21.75" customHeight="1" x14ac:dyDescent="0.2">
      <c r="A17" s="167" t="s">
        <v>232</v>
      </c>
      <c r="B17" s="167"/>
      <c r="C17" s="167"/>
      <c r="D17" s="167"/>
      <c r="E17" s="167"/>
    </row>
    <row r="18" spans="1:5" ht="42.75" x14ac:dyDescent="0.2">
      <c r="A18" s="47" t="s">
        <v>170</v>
      </c>
      <c r="B18" s="33" t="s">
        <v>181</v>
      </c>
      <c r="C18" s="33" t="s">
        <v>229</v>
      </c>
      <c r="D18" s="33" t="s">
        <v>222</v>
      </c>
      <c r="E18" s="33" t="s">
        <v>230</v>
      </c>
    </row>
    <row r="19" spans="1:5" x14ac:dyDescent="0.2">
      <c r="A19" s="40">
        <v>1</v>
      </c>
      <c r="B19" s="40">
        <v>2</v>
      </c>
      <c r="C19" s="40">
        <v>3</v>
      </c>
      <c r="D19" s="40">
        <v>4</v>
      </c>
      <c r="E19" s="40">
        <v>5</v>
      </c>
    </row>
    <row r="20" spans="1:5" ht="18" customHeight="1" x14ac:dyDescent="0.2">
      <c r="A20" s="43">
        <v>1</v>
      </c>
      <c r="B20" s="34" t="s">
        <v>228</v>
      </c>
      <c r="C20" s="47"/>
      <c r="D20" s="41"/>
      <c r="E20" s="41"/>
    </row>
    <row r="21" spans="1:5" x14ac:dyDescent="0.2">
      <c r="A21" s="43"/>
      <c r="B21" s="44"/>
      <c r="C21" s="41"/>
      <c r="D21" s="41"/>
      <c r="E21" s="41"/>
    </row>
    <row r="22" spans="1:5" x14ac:dyDescent="0.2">
      <c r="A22" s="43"/>
      <c r="B22" s="51"/>
      <c r="C22" s="41"/>
      <c r="D22" s="41"/>
      <c r="E22" s="41"/>
    </row>
    <row r="23" spans="1:5" x14ac:dyDescent="0.2">
      <c r="A23" s="163" t="s">
        <v>177</v>
      </c>
      <c r="B23" s="164"/>
      <c r="C23" s="47" t="s">
        <v>113</v>
      </c>
      <c r="D23" s="47" t="s">
        <v>113</v>
      </c>
      <c r="E23" s="41"/>
    </row>
    <row r="25" spans="1:5" ht="24" customHeight="1" x14ac:dyDescent="0.2">
      <c r="A25" s="167" t="s">
        <v>233</v>
      </c>
      <c r="B25" s="167"/>
      <c r="C25" s="167"/>
      <c r="D25" s="167"/>
      <c r="E25" s="167"/>
    </row>
    <row r="26" spans="1:5" ht="34.5" customHeight="1" x14ac:dyDescent="0.2">
      <c r="A26" s="47" t="s">
        <v>170</v>
      </c>
      <c r="B26" s="33" t="s">
        <v>181</v>
      </c>
      <c r="C26" s="33" t="s">
        <v>221</v>
      </c>
      <c r="D26" s="33" t="s">
        <v>222</v>
      </c>
      <c r="E26" s="33" t="s">
        <v>230</v>
      </c>
    </row>
    <row r="27" spans="1:5" x14ac:dyDescent="0.2">
      <c r="A27" s="40">
        <v>1</v>
      </c>
      <c r="B27" s="40">
        <v>2</v>
      </c>
      <c r="C27" s="40">
        <v>3</v>
      </c>
      <c r="D27" s="40">
        <v>4</v>
      </c>
      <c r="E27" s="40">
        <v>5</v>
      </c>
    </row>
    <row r="28" spans="1:5" x14ac:dyDescent="0.2">
      <c r="A28" s="43">
        <v>1</v>
      </c>
      <c r="B28" s="34" t="s">
        <v>234</v>
      </c>
      <c r="C28" s="47"/>
      <c r="D28" s="41"/>
      <c r="E28" s="41"/>
    </row>
    <row r="29" spans="1:5" x14ac:dyDescent="0.2">
      <c r="A29" s="43">
        <v>2</v>
      </c>
      <c r="B29" s="34" t="s">
        <v>235</v>
      </c>
      <c r="C29" s="41"/>
      <c r="D29" s="41"/>
      <c r="E29" s="41"/>
    </row>
    <row r="30" spans="1:5" x14ac:dyDescent="0.2">
      <c r="A30" s="43" t="s">
        <v>61</v>
      </c>
      <c r="B30" s="51" t="s">
        <v>61</v>
      </c>
      <c r="C30" s="41"/>
      <c r="D30" s="41"/>
      <c r="E30" s="41"/>
    </row>
    <row r="31" spans="1:5" x14ac:dyDescent="0.2">
      <c r="A31" s="163" t="s">
        <v>177</v>
      </c>
      <c r="B31" s="164"/>
      <c r="C31" s="47" t="s">
        <v>113</v>
      </c>
      <c r="D31" s="47" t="s">
        <v>113</v>
      </c>
      <c r="E31" s="41"/>
    </row>
  </sheetData>
  <mergeCells count="9">
    <mergeCell ref="A23:B23"/>
    <mergeCell ref="A25:E25"/>
    <mergeCell ref="A31:B31"/>
    <mergeCell ref="A2:E2"/>
    <mergeCell ref="A3:B3"/>
    <mergeCell ref="A5:B5"/>
    <mergeCell ref="A15:B15"/>
    <mergeCell ref="A7:E7"/>
    <mergeCell ref="A17:E17"/>
  </mergeCells>
  <pageMargins left="0.7" right="0.7" top="0.75" bottom="0.75" header="0.3" footer="0.3"/>
  <pageSetup paperSize="9" scale="8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115" zoomScaleNormal="115" workbookViewId="0">
      <selection activeCell="E1" sqref="E1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4" width="21.1640625" style="39" customWidth="1"/>
    <col min="5" max="5" width="17.1640625" style="39" customWidth="1"/>
    <col min="6" max="16384" width="9.33203125" style="39"/>
  </cols>
  <sheetData>
    <row r="1" spans="1:5" x14ac:dyDescent="0.2">
      <c r="E1" s="42" t="s">
        <v>364</v>
      </c>
    </row>
    <row r="2" spans="1:5" ht="24" customHeight="1" x14ac:dyDescent="0.2">
      <c r="A2" s="166" t="s">
        <v>236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56.25" customHeight="1" x14ac:dyDescent="0.2">
      <c r="A7" s="47" t="s">
        <v>170</v>
      </c>
      <c r="B7" s="33" t="s">
        <v>19</v>
      </c>
      <c r="C7" s="33" t="s">
        <v>217</v>
      </c>
      <c r="D7" s="33" t="s">
        <v>218</v>
      </c>
      <c r="E7" s="33" t="s">
        <v>219</v>
      </c>
    </row>
    <row r="8" spans="1:5" x14ac:dyDescent="0.2">
      <c r="A8" s="40">
        <v>1</v>
      </c>
      <c r="B8" s="40">
        <v>2</v>
      </c>
      <c r="C8" s="40">
        <v>3</v>
      </c>
      <c r="D8" s="40">
        <v>4</v>
      </c>
      <c r="E8" s="40">
        <v>5</v>
      </c>
    </row>
    <row r="9" spans="1:5" ht="21" customHeight="1" x14ac:dyDescent="0.2">
      <c r="A9" s="43"/>
      <c r="B9" s="44"/>
      <c r="C9" s="41"/>
      <c r="D9" s="41"/>
      <c r="E9" s="41"/>
    </row>
    <row r="10" spans="1:5" ht="21" customHeight="1" x14ac:dyDescent="0.2">
      <c r="A10" s="43"/>
      <c r="B10" s="51"/>
      <c r="C10" s="41"/>
      <c r="D10" s="41"/>
      <c r="E10" s="41"/>
    </row>
    <row r="11" spans="1:5" ht="21" customHeight="1" x14ac:dyDescent="0.2">
      <c r="A11" s="43"/>
      <c r="B11" s="44"/>
      <c r="C11" s="41"/>
      <c r="D11" s="41"/>
      <c r="E11" s="41"/>
    </row>
    <row r="12" spans="1:5" x14ac:dyDescent="0.2">
      <c r="A12" s="163" t="s">
        <v>177</v>
      </c>
      <c r="B12" s="164"/>
      <c r="C12" s="47" t="s">
        <v>113</v>
      </c>
      <c r="D12" s="47" t="s">
        <v>113</v>
      </c>
      <c r="E12" s="41"/>
    </row>
  </sheetData>
  <mergeCells count="4">
    <mergeCell ref="A2:E2"/>
    <mergeCell ref="A3:B3"/>
    <mergeCell ref="A5:B5"/>
    <mergeCell ref="A12:B12"/>
  </mergeCells>
  <pageMargins left="0.7" right="0.7" top="0.75" bottom="0.75" header="0.3" footer="0.3"/>
  <pageSetup paperSize="9" scale="8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115" zoomScaleNormal="115" workbookViewId="0">
      <selection activeCell="C9" sqref="C9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5" style="39" customWidth="1"/>
    <col min="4" max="4" width="21.1640625" style="39" customWidth="1"/>
    <col min="5" max="5" width="17.1640625" style="39" customWidth="1"/>
    <col min="6" max="16384" width="9.33203125" style="39"/>
  </cols>
  <sheetData>
    <row r="1" spans="1:5" x14ac:dyDescent="0.2">
      <c r="E1" s="42" t="s">
        <v>365</v>
      </c>
    </row>
    <row r="2" spans="1:5" ht="24" customHeight="1" x14ac:dyDescent="0.2">
      <c r="A2" s="166" t="s">
        <v>237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56.25" customHeight="1" x14ac:dyDescent="0.2">
      <c r="A7" s="47" t="s">
        <v>170</v>
      </c>
      <c r="B7" s="33" t="s">
        <v>19</v>
      </c>
      <c r="C7" s="33" t="s">
        <v>217</v>
      </c>
      <c r="D7" s="33" t="s">
        <v>218</v>
      </c>
      <c r="E7" s="33" t="s">
        <v>219</v>
      </c>
    </row>
    <row r="8" spans="1:5" x14ac:dyDescent="0.2">
      <c r="A8" s="40">
        <v>1</v>
      </c>
      <c r="B8" s="40">
        <v>2</v>
      </c>
      <c r="C8" s="40">
        <v>3</v>
      </c>
      <c r="D8" s="40">
        <v>4</v>
      </c>
      <c r="E8" s="40">
        <v>5</v>
      </c>
    </row>
    <row r="9" spans="1:5" ht="21" customHeight="1" x14ac:dyDescent="0.2">
      <c r="A9" s="43">
        <v>1</v>
      </c>
      <c r="B9" s="44"/>
      <c r="C9" s="41"/>
      <c r="D9" s="41"/>
      <c r="E9" s="41"/>
    </row>
    <row r="10" spans="1:5" ht="21" customHeight="1" x14ac:dyDescent="0.2">
      <c r="A10" s="43"/>
      <c r="B10" s="51"/>
      <c r="C10" s="41"/>
      <c r="D10" s="41"/>
      <c r="E10" s="41"/>
    </row>
    <row r="11" spans="1:5" ht="21" customHeight="1" x14ac:dyDescent="0.2">
      <c r="A11" s="43"/>
      <c r="B11" s="44"/>
      <c r="C11" s="41"/>
      <c r="D11" s="41"/>
      <c r="E11" s="41"/>
    </row>
    <row r="12" spans="1:5" x14ac:dyDescent="0.2">
      <c r="A12" s="163" t="s">
        <v>177</v>
      </c>
      <c r="B12" s="164"/>
      <c r="C12" s="47" t="s">
        <v>113</v>
      </c>
      <c r="D12" s="47" t="s">
        <v>113</v>
      </c>
      <c r="E12" s="41"/>
    </row>
  </sheetData>
  <mergeCells count="4">
    <mergeCell ref="A2:E2"/>
    <mergeCell ref="A3:B3"/>
    <mergeCell ref="A5:B5"/>
    <mergeCell ref="A12:B12"/>
  </mergeCells>
  <pageMargins left="0.7" right="0.7" top="0.75" bottom="0.75" header="0.3" footer="0.3"/>
  <pageSetup paperSize="9" scale="8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opLeftCell="C1" zoomScale="115" zoomScaleNormal="115" zoomScaleSheetLayoutView="145" workbookViewId="0">
      <selection activeCell="F11" sqref="F11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6" width="20.1640625" style="39" customWidth="1"/>
    <col min="7" max="16384" width="9.33203125" style="39"/>
  </cols>
  <sheetData>
    <row r="1" spans="1:6" x14ac:dyDescent="0.2">
      <c r="F1" s="42" t="s">
        <v>366</v>
      </c>
    </row>
    <row r="2" spans="1:6" ht="24" customHeight="1" x14ac:dyDescent="0.2">
      <c r="A2" s="166" t="s">
        <v>238</v>
      </c>
      <c r="B2" s="166"/>
      <c r="C2" s="166"/>
      <c r="D2" s="166"/>
      <c r="E2" s="166"/>
      <c r="F2" s="166"/>
    </row>
    <row r="3" spans="1:6" ht="20.25" customHeight="1" x14ac:dyDescent="0.25">
      <c r="A3" s="165" t="s">
        <v>180</v>
      </c>
      <c r="B3" s="165"/>
      <c r="C3" s="42"/>
      <c r="D3" s="42"/>
      <c r="E3" s="42"/>
      <c r="F3" s="42"/>
    </row>
    <row r="5" spans="1:6" ht="20.25" customHeight="1" x14ac:dyDescent="0.25">
      <c r="A5" s="165" t="s">
        <v>179</v>
      </c>
      <c r="B5" s="165"/>
      <c r="C5" s="46"/>
      <c r="D5" s="42"/>
      <c r="E5" s="42"/>
      <c r="F5" s="42"/>
    </row>
    <row r="7" spans="1:6" ht="20.25" customHeight="1" x14ac:dyDescent="0.2">
      <c r="A7" s="167" t="s">
        <v>245</v>
      </c>
      <c r="B7" s="167"/>
      <c r="C7" s="167"/>
      <c r="D7" s="167"/>
      <c r="E7" s="167"/>
      <c r="F7" s="167"/>
    </row>
    <row r="8" spans="1:6" ht="56.25" customHeight="1" x14ac:dyDescent="0.2">
      <c r="A8" s="47" t="s">
        <v>170</v>
      </c>
      <c r="B8" s="33" t="s">
        <v>181</v>
      </c>
      <c r="C8" s="33" t="s">
        <v>239</v>
      </c>
      <c r="D8" s="33" t="s">
        <v>240</v>
      </c>
      <c r="E8" s="33" t="s">
        <v>241</v>
      </c>
      <c r="F8" s="33" t="s">
        <v>186</v>
      </c>
    </row>
    <row r="9" spans="1:6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</row>
    <row r="10" spans="1:6" ht="21" customHeight="1" x14ac:dyDescent="0.2">
      <c r="A10" s="43"/>
      <c r="B10" s="52" t="s">
        <v>242</v>
      </c>
      <c r="C10" s="41"/>
      <c r="D10" s="41"/>
      <c r="E10" s="41"/>
      <c r="F10" s="41"/>
    </row>
    <row r="11" spans="1:6" ht="45.75" customHeight="1" x14ac:dyDescent="0.2">
      <c r="A11" s="43"/>
      <c r="B11" s="52" t="s">
        <v>243</v>
      </c>
      <c r="C11" s="41"/>
      <c r="D11" s="41"/>
      <c r="E11" s="41"/>
      <c r="F11" s="41"/>
    </row>
    <row r="12" spans="1:6" ht="21" customHeight="1" x14ac:dyDescent="0.2">
      <c r="A12" s="43"/>
      <c r="B12" s="52" t="s">
        <v>244</v>
      </c>
      <c r="C12" s="41"/>
      <c r="D12" s="41"/>
      <c r="E12" s="41"/>
      <c r="F12" s="41"/>
    </row>
    <row r="13" spans="1:6" ht="21" customHeight="1" x14ac:dyDescent="0.2">
      <c r="A13" s="43"/>
      <c r="B13" s="52" t="s">
        <v>61</v>
      </c>
      <c r="C13" s="41"/>
      <c r="D13" s="41"/>
      <c r="E13" s="41"/>
      <c r="F13" s="41"/>
    </row>
    <row r="14" spans="1:6" x14ac:dyDescent="0.2">
      <c r="A14" s="163" t="s">
        <v>177</v>
      </c>
      <c r="B14" s="164"/>
      <c r="C14" s="47" t="s">
        <v>113</v>
      </c>
      <c r="D14" s="47" t="s">
        <v>113</v>
      </c>
      <c r="E14" s="47" t="s">
        <v>113</v>
      </c>
      <c r="F14" s="41"/>
    </row>
  </sheetData>
  <mergeCells count="5">
    <mergeCell ref="A3:B3"/>
    <mergeCell ref="A5:B5"/>
    <mergeCell ref="A14:B14"/>
    <mergeCell ref="A2:F2"/>
    <mergeCell ref="A7:F7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5"/>
  <sheetViews>
    <sheetView topLeftCell="A22" zoomScale="115" zoomScaleNormal="115" zoomScaleSheetLayoutView="115" workbookViewId="0">
      <selection activeCell="A35" sqref="A35"/>
    </sheetView>
  </sheetViews>
  <sheetFormatPr defaultColWidth="9.33203125" defaultRowHeight="12.75" x14ac:dyDescent="0.2"/>
  <cols>
    <col min="1" max="1" width="139.33203125" style="1" customWidth="1"/>
    <col min="2" max="16384" width="9.33203125" style="1"/>
  </cols>
  <sheetData>
    <row r="1" spans="1:1" ht="21" customHeight="1" x14ac:dyDescent="0.2">
      <c r="A1" s="103" t="s">
        <v>60</v>
      </c>
    </row>
    <row r="2" spans="1:1" ht="21" customHeight="1" x14ac:dyDescent="0.2">
      <c r="A2" s="137" t="s">
        <v>401</v>
      </c>
    </row>
    <row r="3" spans="1:1" ht="12" customHeight="1" x14ac:dyDescent="0.2">
      <c r="A3" s="138"/>
    </row>
    <row r="4" spans="1:1" ht="16.5" customHeight="1" x14ac:dyDescent="0.2">
      <c r="A4" s="139"/>
    </row>
    <row r="5" spans="1:1" ht="21" customHeight="1" x14ac:dyDescent="0.2">
      <c r="A5" s="103" t="s">
        <v>62</v>
      </c>
    </row>
    <row r="6" spans="1:1" ht="52.5" customHeight="1" x14ac:dyDescent="0.2">
      <c r="A6" s="101" t="s">
        <v>402</v>
      </c>
    </row>
    <row r="7" spans="1:1" ht="61.5" customHeight="1" x14ac:dyDescent="0.2">
      <c r="A7" s="101" t="s">
        <v>403</v>
      </c>
    </row>
    <row r="8" spans="1:1" ht="21" customHeight="1" x14ac:dyDescent="0.2">
      <c r="A8" s="101" t="s">
        <v>404</v>
      </c>
    </row>
    <row r="9" spans="1:1" ht="36.75" customHeight="1" x14ac:dyDescent="0.2">
      <c r="A9" s="102" t="s">
        <v>405</v>
      </c>
    </row>
    <row r="10" spans="1:1" ht="54" customHeight="1" x14ac:dyDescent="0.2">
      <c r="A10" s="126" t="s">
        <v>406</v>
      </c>
    </row>
    <row r="11" spans="1:1" ht="15.75" x14ac:dyDescent="0.2">
      <c r="A11" s="126" t="s">
        <v>407</v>
      </c>
    </row>
    <row r="12" spans="1:1" ht="15.75" x14ac:dyDescent="0.2">
      <c r="A12" s="126" t="s">
        <v>408</v>
      </c>
    </row>
    <row r="13" spans="1:1" ht="15.75" x14ac:dyDescent="0.2">
      <c r="A13" s="126" t="s">
        <v>409</v>
      </c>
    </row>
    <row r="14" spans="1:1" ht="31.5" x14ac:dyDescent="0.2">
      <c r="A14" s="126" t="s">
        <v>410</v>
      </c>
    </row>
    <row r="15" spans="1:1" ht="15.75" x14ac:dyDescent="0.2">
      <c r="A15" s="126" t="s">
        <v>411</v>
      </c>
    </row>
    <row r="16" spans="1:1" ht="18.75" customHeight="1" x14ac:dyDescent="0.2">
      <c r="A16" s="126" t="s">
        <v>412</v>
      </c>
    </row>
    <row r="17" spans="1:1" ht="31.5" x14ac:dyDescent="0.2">
      <c r="A17" s="126" t="s">
        <v>413</v>
      </c>
    </row>
    <row r="18" spans="1:1" ht="31.5" x14ac:dyDescent="0.2">
      <c r="A18" s="126" t="s">
        <v>414</v>
      </c>
    </row>
    <row r="19" spans="1:1" ht="15.75" x14ac:dyDescent="0.2">
      <c r="A19" s="126" t="s">
        <v>415</v>
      </c>
    </row>
    <row r="20" spans="1:1" ht="31.5" x14ac:dyDescent="0.2">
      <c r="A20" s="126" t="s">
        <v>416</v>
      </c>
    </row>
    <row r="21" spans="1:1" ht="15.75" x14ac:dyDescent="0.2">
      <c r="A21" s="126" t="s">
        <v>417</v>
      </c>
    </row>
    <row r="22" spans="1:1" ht="15.75" x14ac:dyDescent="0.2">
      <c r="A22" s="126" t="s">
        <v>418</v>
      </c>
    </row>
    <row r="23" spans="1:1" ht="15.75" x14ac:dyDescent="0.2">
      <c r="A23" s="126" t="s">
        <v>419</v>
      </c>
    </row>
    <row r="24" spans="1:1" ht="31.5" x14ac:dyDescent="0.2">
      <c r="A24" s="126" t="s">
        <v>420</v>
      </c>
    </row>
    <row r="25" spans="1:1" ht="15.75" x14ac:dyDescent="0.2">
      <c r="A25" s="126" t="s">
        <v>421</v>
      </c>
    </row>
  </sheetData>
  <mergeCells count="1">
    <mergeCell ref="A2:A4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="115" zoomScaleNormal="115" workbookViewId="0">
      <selection activeCell="E1" sqref="E1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5" width="20.1640625" style="39" customWidth="1"/>
    <col min="6" max="16384" width="9.33203125" style="39"/>
  </cols>
  <sheetData>
    <row r="1" spans="1:5" x14ac:dyDescent="0.2">
      <c r="E1" s="42" t="s">
        <v>367</v>
      </c>
    </row>
    <row r="2" spans="1:5" ht="24" customHeight="1" x14ac:dyDescent="0.2">
      <c r="A2" s="166" t="s">
        <v>238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20.25" customHeight="1" x14ac:dyDescent="0.2">
      <c r="A7" s="167" t="s">
        <v>246</v>
      </c>
      <c r="B7" s="167"/>
      <c r="C7" s="167"/>
      <c r="D7" s="167"/>
      <c r="E7" s="167"/>
    </row>
    <row r="8" spans="1:5" ht="56.25" customHeight="1" x14ac:dyDescent="0.2">
      <c r="A8" s="47" t="s">
        <v>170</v>
      </c>
      <c r="B8" s="33" t="s">
        <v>181</v>
      </c>
      <c r="C8" s="33" t="s">
        <v>249</v>
      </c>
      <c r="D8" s="33" t="s">
        <v>250</v>
      </c>
      <c r="E8" s="33" t="s">
        <v>251</v>
      </c>
    </row>
    <row r="9" spans="1: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</row>
    <row r="10" spans="1:5" ht="34.5" customHeight="1" x14ac:dyDescent="0.2">
      <c r="A10" s="43"/>
      <c r="B10" s="52" t="s">
        <v>247</v>
      </c>
      <c r="C10" s="41"/>
      <c r="D10" s="41"/>
      <c r="E10" s="41"/>
    </row>
    <row r="11" spans="1:5" ht="45.75" customHeight="1" x14ac:dyDescent="0.2">
      <c r="A11" s="43"/>
      <c r="B11" s="52" t="s">
        <v>248</v>
      </c>
      <c r="C11" s="41"/>
      <c r="D11" s="41"/>
      <c r="E11" s="41"/>
    </row>
    <row r="12" spans="1:5" ht="21" customHeight="1" x14ac:dyDescent="0.2">
      <c r="A12" s="43"/>
      <c r="B12" s="52" t="s">
        <v>61</v>
      </c>
      <c r="C12" s="41"/>
      <c r="D12" s="41"/>
      <c r="E12" s="41"/>
    </row>
    <row r="13" spans="1:5" x14ac:dyDescent="0.2">
      <c r="A13" s="163" t="s">
        <v>177</v>
      </c>
      <c r="B13" s="164"/>
      <c r="C13" s="47" t="s">
        <v>113</v>
      </c>
      <c r="D13" s="47" t="s">
        <v>113</v>
      </c>
      <c r="E13" s="47" t="s">
        <v>113</v>
      </c>
    </row>
  </sheetData>
  <mergeCells count="5">
    <mergeCell ref="A2:E2"/>
    <mergeCell ref="A3:B3"/>
    <mergeCell ref="A5:B5"/>
    <mergeCell ref="A7:E7"/>
    <mergeCell ref="A13:B13"/>
  </mergeCells>
  <pageMargins left="0.7" right="0.7" top="0.75" bottom="0.75" header="0.3" footer="0.3"/>
  <pageSetup paperSize="9" scale="8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="115" zoomScaleNormal="115" workbookViewId="0">
      <selection activeCell="B24" sqref="B24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5" width="20.1640625" style="39" customWidth="1"/>
    <col min="6" max="6" width="19.33203125" style="39" customWidth="1"/>
    <col min="7" max="16384" width="9.33203125" style="39"/>
  </cols>
  <sheetData>
    <row r="1" spans="1:6" x14ac:dyDescent="0.2">
      <c r="F1" s="42" t="s">
        <v>368</v>
      </c>
    </row>
    <row r="2" spans="1:6" ht="24" customHeight="1" x14ac:dyDescent="0.2">
      <c r="A2" s="166" t="s">
        <v>238</v>
      </c>
      <c r="B2" s="166"/>
      <c r="C2" s="166"/>
      <c r="D2" s="166"/>
      <c r="E2" s="166"/>
      <c r="F2" s="166"/>
    </row>
    <row r="3" spans="1:6" ht="20.25" customHeight="1" x14ac:dyDescent="0.25">
      <c r="A3" s="165" t="s">
        <v>180</v>
      </c>
      <c r="B3" s="165"/>
      <c r="C3" s="42"/>
      <c r="D3" s="42"/>
      <c r="E3" s="42"/>
      <c r="F3" s="42"/>
    </row>
    <row r="5" spans="1:6" ht="20.25" customHeight="1" x14ac:dyDescent="0.25">
      <c r="A5" s="165" t="s">
        <v>179</v>
      </c>
      <c r="B5" s="165"/>
      <c r="C5" s="46"/>
      <c r="D5" s="42"/>
      <c r="E5" s="42"/>
      <c r="F5" s="42"/>
    </row>
    <row r="7" spans="1:6" ht="20.25" customHeight="1" x14ac:dyDescent="0.2">
      <c r="A7" s="167" t="s">
        <v>261</v>
      </c>
      <c r="B7" s="167"/>
      <c r="C7" s="167"/>
      <c r="D7" s="167"/>
      <c r="E7" s="167"/>
      <c r="F7" s="167"/>
    </row>
    <row r="8" spans="1:6" ht="56.25" customHeight="1" x14ac:dyDescent="0.2">
      <c r="A8" s="47" t="s">
        <v>170</v>
      </c>
      <c r="B8" s="33" t="s">
        <v>19</v>
      </c>
      <c r="C8" s="33" t="s">
        <v>252</v>
      </c>
      <c r="D8" s="33" t="s">
        <v>253</v>
      </c>
      <c r="E8" s="33" t="s">
        <v>254</v>
      </c>
      <c r="F8" s="33" t="s">
        <v>255</v>
      </c>
    </row>
    <row r="9" spans="1:6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</row>
    <row r="10" spans="1:6" ht="22.5" customHeight="1" x14ac:dyDescent="0.2">
      <c r="A10" s="48"/>
      <c r="B10" s="53" t="s">
        <v>256</v>
      </c>
      <c r="C10" s="50"/>
      <c r="D10" s="50"/>
      <c r="E10" s="50"/>
      <c r="F10" s="50"/>
    </row>
    <row r="11" spans="1:6" ht="21" customHeight="1" x14ac:dyDescent="0.2">
      <c r="A11" s="43"/>
      <c r="B11" s="52" t="s">
        <v>61</v>
      </c>
      <c r="C11" s="41"/>
      <c r="D11" s="41"/>
      <c r="E11" s="41"/>
      <c r="F11" s="41"/>
    </row>
    <row r="12" spans="1:6" ht="21" customHeight="1" x14ac:dyDescent="0.2">
      <c r="A12" s="43"/>
      <c r="B12" s="53" t="s">
        <v>257</v>
      </c>
      <c r="C12" s="50"/>
      <c r="D12" s="50"/>
      <c r="E12" s="50"/>
      <c r="F12" s="50"/>
    </row>
    <row r="13" spans="1:6" ht="21" customHeight="1" x14ac:dyDescent="0.2">
      <c r="A13" s="43"/>
      <c r="B13" s="52" t="s">
        <v>61</v>
      </c>
      <c r="C13" s="41"/>
      <c r="D13" s="41"/>
      <c r="E13" s="41"/>
      <c r="F13" s="41"/>
    </row>
    <row r="14" spans="1:6" ht="21" customHeight="1" x14ac:dyDescent="0.2">
      <c r="A14" s="43"/>
      <c r="B14" s="53" t="s">
        <v>258</v>
      </c>
      <c r="C14" s="50"/>
      <c r="D14" s="50"/>
      <c r="E14" s="50"/>
      <c r="F14" s="50"/>
    </row>
    <row r="15" spans="1:6" ht="21" customHeight="1" x14ac:dyDescent="0.2">
      <c r="A15" s="43"/>
      <c r="B15" s="52" t="s">
        <v>61</v>
      </c>
      <c r="C15" s="41"/>
      <c r="D15" s="41"/>
      <c r="E15" s="41"/>
      <c r="F15" s="41"/>
    </row>
    <row r="16" spans="1:6" ht="21" customHeight="1" x14ac:dyDescent="0.2">
      <c r="A16" s="43"/>
      <c r="B16" s="53" t="s">
        <v>259</v>
      </c>
      <c r="C16" s="50"/>
      <c r="D16" s="50"/>
      <c r="E16" s="50"/>
      <c r="F16" s="50"/>
    </row>
    <row r="17" spans="1:6" ht="21" customHeight="1" x14ac:dyDescent="0.2">
      <c r="A17" s="43"/>
      <c r="B17" s="52" t="s">
        <v>61</v>
      </c>
      <c r="C17" s="41"/>
      <c r="D17" s="41"/>
      <c r="E17" s="41"/>
      <c r="F17" s="41"/>
    </row>
    <row r="18" spans="1:6" ht="21" customHeight="1" x14ac:dyDescent="0.2">
      <c r="A18" s="43"/>
      <c r="B18" s="53" t="s">
        <v>260</v>
      </c>
      <c r="C18" s="50"/>
      <c r="D18" s="50"/>
      <c r="E18" s="50"/>
      <c r="F18" s="50"/>
    </row>
    <row r="19" spans="1:6" ht="21" customHeight="1" x14ac:dyDescent="0.2">
      <c r="A19" s="43"/>
      <c r="B19" s="52" t="s">
        <v>61</v>
      </c>
      <c r="C19" s="50"/>
      <c r="D19" s="50"/>
      <c r="E19" s="50"/>
      <c r="F19" s="50"/>
    </row>
    <row r="20" spans="1:6" ht="21" customHeight="1" x14ac:dyDescent="0.2">
      <c r="A20" s="43"/>
      <c r="B20" s="53" t="s">
        <v>369</v>
      </c>
      <c r="C20" s="50"/>
      <c r="D20" s="50"/>
      <c r="E20" s="50"/>
      <c r="F20" s="50"/>
    </row>
    <row r="21" spans="1:6" ht="21" customHeight="1" x14ac:dyDescent="0.2">
      <c r="A21" s="43"/>
      <c r="B21" s="52" t="s">
        <v>61</v>
      </c>
      <c r="C21" s="41"/>
      <c r="D21" s="41"/>
      <c r="E21" s="41"/>
      <c r="F21" s="41"/>
    </row>
    <row r="22" spans="1:6" x14ac:dyDescent="0.2">
      <c r="A22" s="163" t="s">
        <v>177</v>
      </c>
      <c r="B22" s="164"/>
      <c r="C22" s="47" t="s">
        <v>113</v>
      </c>
      <c r="D22" s="47" t="s">
        <v>113</v>
      </c>
      <c r="E22" s="47" t="s">
        <v>113</v>
      </c>
      <c r="F22" s="47"/>
    </row>
  </sheetData>
  <mergeCells count="5">
    <mergeCell ref="A3:B3"/>
    <mergeCell ref="A5:B5"/>
    <mergeCell ref="A22:B22"/>
    <mergeCell ref="A2:F2"/>
    <mergeCell ref="A7:F7"/>
  </mergeCells>
  <pageMargins left="0.7" right="0.7" top="0.75" bottom="0.75" header="0.3" footer="0.3"/>
  <pageSetup paperSize="9" scale="7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="115" zoomScaleNormal="115" workbookViewId="0">
      <selection activeCell="C9" sqref="C9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5" width="20.1640625" style="39" customWidth="1"/>
    <col min="6" max="16384" width="9.33203125" style="39"/>
  </cols>
  <sheetData>
    <row r="1" spans="1:5" x14ac:dyDescent="0.2">
      <c r="E1" s="42" t="s">
        <v>370</v>
      </c>
    </row>
    <row r="2" spans="1:5" ht="24" customHeight="1" x14ac:dyDescent="0.2">
      <c r="A2" s="166" t="s">
        <v>238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20.25" customHeight="1" x14ac:dyDescent="0.2">
      <c r="A7" s="167" t="s">
        <v>280</v>
      </c>
      <c r="B7" s="167"/>
      <c r="C7" s="167"/>
      <c r="D7" s="167"/>
      <c r="E7" s="167"/>
    </row>
    <row r="8" spans="1:5" ht="56.25" customHeight="1" x14ac:dyDescent="0.2">
      <c r="A8" s="47" t="s">
        <v>170</v>
      </c>
      <c r="B8" s="33" t="s">
        <v>19</v>
      </c>
      <c r="C8" s="33" t="s">
        <v>262</v>
      </c>
      <c r="D8" s="33" t="s">
        <v>263</v>
      </c>
      <c r="E8" s="33" t="s">
        <v>264</v>
      </c>
    </row>
    <row r="9" spans="1: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</row>
    <row r="10" spans="1:5" ht="24.75" customHeight="1" x14ac:dyDescent="0.2">
      <c r="A10" s="43"/>
      <c r="B10" s="52" t="s">
        <v>265</v>
      </c>
      <c r="C10" s="47" t="s">
        <v>113</v>
      </c>
      <c r="D10" s="47" t="s">
        <v>113</v>
      </c>
      <c r="E10" s="41"/>
    </row>
    <row r="11" spans="1:5" ht="20.25" customHeight="1" x14ac:dyDescent="0.2">
      <c r="A11" s="43"/>
      <c r="B11" s="52" t="s">
        <v>61</v>
      </c>
      <c r="C11" s="41"/>
      <c r="D11" s="41"/>
      <c r="E11" s="41"/>
    </row>
    <row r="12" spans="1:5" ht="20.25" customHeight="1" x14ac:dyDescent="0.2">
      <c r="A12" s="43"/>
      <c r="B12" s="52" t="s">
        <v>266</v>
      </c>
      <c r="C12" s="47" t="s">
        <v>113</v>
      </c>
      <c r="D12" s="47" t="s">
        <v>113</v>
      </c>
      <c r="E12" s="41"/>
    </row>
    <row r="13" spans="1:5" ht="21" customHeight="1" x14ac:dyDescent="0.2">
      <c r="A13" s="43"/>
      <c r="B13" s="52" t="s">
        <v>61</v>
      </c>
      <c r="C13" s="41"/>
      <c r="D13" s="41"/>
      <c r="E13" s="41"/>
    </row>
    <row r="14" spans="1:5" x14ac:dyDescent="0.2">
      <c r="A14" s="163" t="s">
        <v>177</v>
      </c>
      <c r="B14" s="164"/>
      <c r="C14" s="47" t="s">
        <v>113</v>
      </c>
      <c r="D14" s="47" t="s">
        <v>113</v>
      </c>
      <c r="E14" s="47"/>
    </row>
  </sheetData>
  <mergeCells count="5">
    <mergeCell ref="A2:E2"/>
    <mergeCell ref="A3:B3"/>
    <mergeCell ref="A5:B5"/>
    <mergeCell ref="A7:E7"/>
    <mergeCell ref="A14:B14"/>
  </mergeCells>
  <pageMargins left="0.7" right="0.7" top="0.75" bottom="0.75" header="0.3" footer="0.3"/>
  <pageSetup paperSize="9" scale="8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opLeftCell="A7" zoomScale="115" zoomScaleNormal="115" workbookViewId="0">
      <selection activeCell="B25" sqref="B25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5" width="20.1640625" style="39" customWidth="1"/>
    <col min="6" max="16384" width="9.33203125" style="39"/>
  </cols>
  <sheetData>
    <row r="1" spans="1:5" x14ac:dyDescent="0.2">
      <c r="E1" s="42" t="s">
        <v>371</v>
      </c>
    </row>
    <row r="2" spans="1:5" ht="24" customHeight="1" x14ac:dyDescent="0.2">
      <c r="A2" s="166" t="s">
        <v>238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20.25" customHeight="1" x14ac:dyDescent="0.2">
      <c r="A7" s="167" t="s">
        <v>281</v>
      </c>
      <c r="B7" s="167"/>
      <c r="C7" s="167"/>
      <c r="D7" s="167"/>
      <c r="E7" s="167"/>
    </row>
    <row r="8" spans="1:5" ht="56.25" customHeight="1" x14ac:dyDescent="0.2">
      <c r="A8" s="47" t="s">
        <v>170</v>
      </c>
      <c r="B8" s="33" t="s">
        <v>181</v>
      </c>
      <c r="C8" s="33" t="s">
        <v>267</v>
      </c>
      <c r="D8" s="33" t="s">
        <v>268</v>
      </c>
      <c r="E8" s="33" t="s">
        <v>269</v>
      </c>
    </row>
    <row r="9" spans="1: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</row>
    <row r="10" spans="1:5" ht="32.25" customHeight="1" x14ac:dyDescent="0.2">
      <c r="A10" s="54" t="s">
        <v>28</v>
      </c>
      <c r="B10" s="52" t="s">
        <v>270</v>
      </c>
      <c r="C10" s="47" t="s">
        <v>113</v>
      </c>
      <c r="D10" s="47" t="s">
        <v>113</v>
      </c>
      <c r="E10" s="52"/>
    </row>
    <row r="11" spans="1:5" ht="20.25" customHeight="1" x14ac:dyDescent="0.2">
      <c r="A11" s="52"/>
      <c r="B11" s="44" t="s">
        <v>271</v>
      </c>
      <c r="C11" s="52"/>
      <c r="D11" s="52"/>
      <c r="E11" s="52"/>
    </row>
    <row r="12" spans="1:5" ht="32.25" customHeight="1" x14ac:dyDescent="0.2">
      <c r="A12" s="52"/>
      <c r="B12" s="44" t="s">
        <v>272</v>
      </c>
      <c r="C12" s="52"/>
      <c r="D12" s="52"/>
      <c r="E12" s="52"/>
    </row>
    <row r="13" spans="1:5" ht="33.75" customHeight="1" x14ac:dyDescent="0.2">
      <c r="A13" s="52"/>
      <c r="B13" s="44" t="s">
        <v>273</v>
      </c>
      <c r="C13" s="52"/>
      <c r="D13" s="52"/>
      <c r="E13" s="52"/>
    </row>
    <row r="14" spans="1:5" ht="47.25" customHeight="1" x14ac:dyDescent="0.2">
      <c r="A14" s="52"/>
      <c r="B14" s="44" t="s">
        <v>274</v>
      </c>
      <c r="C14" s="52"/>
      <c r="D14" s="52"/>
      <c r="E14" s="52"/>
    </row>
    <row r="15" spans="1:5" ht="20.25" customHeight="1" x14ac:dyDescent="0.2">
      <c r="A15" s="52"/>
      <c r="B15" s="44" t="s">
        <v>61</v>
      </c>
      <c r="C15" s="52"/>
      <c r="D15" s="52"/>
      <c r="E15" s="52"/>
    </row>
    <row r="16" spans="1:5" ht="30" customHeight="1" x14ac:dyDescent="0.2">
      <c r="A16" s="54" t="s">
        <v>29</v>
      </c>
      <c r="B16" s="44" t="s">
        <v>275</v>
      </c>
      <c r="C16" s="47" t="s">
        <v>113</v>
      </c>
      <c r="D16" s="47" t="s">
        <v>113</v>
      </c>
      <c r="E16" s="52"/>
    </row>
    <row r="17" spans="1:5" ht="20.25" customHeight="1" x14ac:dyDescent="0.2">
      <c r="A17" s="52"/>
      <c r="B17" s="44" t="s">
        <v>61</v>
      </c>
      <c r="C17" s="52"/>
      <c r="D17" s="52"/>
      <c r="E17" s="52"/>
    </row>
    <row r="18" spans="1:5" ht="27" customHeight="1" x14ac:dyDescent="0.2">
      <c r="A18" s="54" t="s">
        <v>30</v>
      </c>
      <c r="B18" s="52" t="s">
        <v>276</v>
      </c>
      <c r="C18" s="47" t="s">
        <v>113</v>
      </c>
      <c r="D18" s="47" t="s">
        <v>113</v>
      </c>
      <c r="E18" s="52"/>
    </row>
    <row r="19" spans="1:5" ht="21" customHeight="1" x14ac:dyDescent="0.2">
      <c r="A19" s="54"/>
      <c r="B19" s="44" t="s">
        <v>61</v>
      </c>
      <c r="C19" s="52"/>
      <c r="D19" s="52"/>
      <c r="E19" s="52"/>
    </row>
    <row r="20" spans="1:5" ht="32.25" customHeight="1" x14ac:dyDescent="0.2">
      <c r="A20" s="54" t="s">
        <v>31</v>
      </c>
      <c r="B20" s="52" t="s">
        <v>277</v>
      </c>
      <c r="C20" s="47" t="s">
        <v>113</v>
      </c>
      <c r="D20" s="47" t="s">
        <v>113</v>
      </c>
      <c r="E20" s="52"/>
    </row>
    <row r="21" spans="1:5" ht="32.25" customHeight="1" x14ac:dyDescent="0.2">
      <c r="A21" s="54"/>
      <c r="B21" s="44" t="s">
        <v>61</v>
      </c>
      <c r="C21" s="97"/>
      <c r="D21" s="97"/>
      <c r="E21" s="52"/>
    </row>
    <row r="22" spans="1:5" ht="32.25" customHeight="1" x14ac:dyDescent="0.2">
      <c r="A22" s="54" t="s">
        <v>32</v>
      </c>
      <c r="B22" s="52"/>
      <c r="C22" s="97"/>
      <c r="D22" s="97"/>
      <c r="E22" s="52"/>
    </row>
    <row r="23" spans="1:5" ht="21" customHeight="1" x14ac:dyDescent="0.2">
      <c r="A23" s="54"/>
      <c r="B23" s="44" t="s">
        <v>61</v>
      </c>
      <c r="C23" s="52"/>
      <c r="D23" s="52"/>
      <c r="E23" s="52"/>
    </row>
    <row r="24" spans="1:5" x14ac:dyDescent="0.2">
      <c r="A24" s="163" t="s">
        <v>177</v>
      </c>
      <c r="B24" s="164"/>
      <c r="C24" s="47" t="s">
        <v>113</v>
      </c>
      <c r="D24" s="47" t="s">
        <v>113</v>
      </c>
      <c r="E24" s="47"/>
    </row>
  </sheetData>
  <mergeCells count="5">
    <mergeCell ref="A2:E2"/>
    <mergeCell ref="A3:B3"/>
    <mergeCell ref="A5:B5"/>
    <mergeCell ref="A7:E7"/>
    <mergeCell ref="A24:B24"/>
  </mergeCells>
  <pageMargins left="0.7" right="0.7" top="0.75" bottom="0.75" header="0.3" footer="0.3"/>
  <pageSetup paperSize="9" scale="88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="115" zoomScaleNormal="115" workbookViewId="0">
      <selection activeCell="D8" sqref="D8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4" width="20.1640625" style="39" customWidth="1"/>
    <col min="5" max="16384" width="9.33203125" style="39"/>
  </cols>
  <sheetData>
    <row r="1" spans="1:4" x14ac:dyDescent="0.2">
      <c r="D1" s="42" t="s">
        <v>372</v>
      </c>
    </row>
    <row r="2" spans="1:4" ht="24" customHeight="1" x14ac:dyDescent="0.2">
      <c r="A2" s="166" t="s">
        <v>238</v>
      </c>
      <c r="B2" s="166"/>
      <c r="C2" s="166"/>
      <c r="D2" s="166"/>
    </row>
    <row r="3" spans="1:4" ht="20.25" customHeight="1" x14ac:dyDescent="0.25">
      <c r="A3" s="165" t="s">
        <v>180</v>
      </c>
      <c r="B3" s="165"/>
      <c r="C3" s="42"/>
      <c r="D3" s="42"/>
    </row>
    <row r="5" spans="1:4" ht="20.25" customHeight="1" x14ac:dyDescent="0.25">
      <c r="A5" s="165" t="s">
        <v>179</v>
      </c>
      <c r="B5" s="165"/>
      <c r="C5" s="46"/>
      <c r="D5" s="42"/>
    </row>
    <row r="7" spans="1:4" ht="20.25" customHeight="1" x14ac:dyDescent="0.2">
      <c r="A7" s="167" t="s">
        <v>282</v>
      </c>
      <c r="B7" s="167"/>
      <c r="C7" s="167"/>
      <c r="D7" s="167"/>
    </row>
    <row r="8" spans="1:4" ht="56.25" customHeight="1" x14ac:dyDescent="0.2">
      <c r="A8" s="47" t="s">
        <v>170</v>
      </c>
      <c r="B8" s="33" t="s">
        <v>181</v>
      </c>
      <c r="C8" s="33" t="s">
        <v>278</v>
      </c>
      <c r="D8" s="33" t="s">
        <v>279</v>
      </c>
    </row>
    <row r="9" spans="1:4" x14ac:dyDescent="0.2">
      <c r="A9" s="40">
        <v>1</v>
      </c>
      <c r="B9" s="40">
        <v>2</v>
      </c>
      <c r="C9" s="40">
        <v>3</v>
      </c>
      <c r="D9" s="40">
        <v>4</v>
      </c>
    </row>
    <row r="10" spans="1:4" ht="20.25" customHeight="1" x14ac:dyDescent="0.2">
      <c r="A10" s="54"/>
      <c r="B10" s="52" t="s">
        <v>61</v>
      </c>
      <c r="C10" s="47"/>
      <c r="D10" s="47"/>
    </row>
    <row r="11" spans="1:4" ht="20.25" customHeight="1" x14ac:dyDescent="0.2">
      <c r="A11" s="52"/>
      <c r="B11" s="44"/>
      <c r="C11" s="52"/>
      <c r="D11" s="52"/>
    </row>
    <row r="12" spans="1:4" ht="20.25" customHeight="1" x14ac:dyDescent="0.2">
      <c r="A12" s="52"/>
      <c r="B12" s="44"/>
      <c r="C12" s="52"/>
      <c r="D12" s="52"/>
    </row>
    <row r="13" spans="1:4" x14ac:dyDescent="0.2">
      <c r="A13" s="163" t="s">
        <v>177</v>
      </c>
      <c r="B13" s="164"/>
      <c r="C13" s="47" t="s">
        <v>113</v>
      </c>
      <c r="D13" s="47"/>
    </row>
  </sheetData>
  <mergeCells count="5">
    <mergeCell ref="A2:D2"/>
    <mergeCell ref="A3:B3"/>
    <mergeCell ref="A5:B5"/>
    <mergeCell ref="A7:D7"/>
    <mergeCell ref="A13:B13"/>
  </mergeCells>
  <pageMargins left="0.7" right="0.7" top="0.75" bottom="0.75" header="0.3" footer="0.3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="115" zoomScaleNormal="115" workbookViewId="0">
      <selection activeCell="B15" sqref="B15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5" width="20.1640625" style="39" customWidth="1"/>
    <col min="6" max="16384" width="9.33203125" style="39"/>
  </cols>
  <sheetData>
    <row r="1" spans="1:5" x14ac:dyDescent="0.2">
      <c r="E1" s="42" t="s">
        <v>373</v>
      </c>
    </row>
    <row r="2" spans="1:5" ht="24" customHeight="1" x14ac:dyDescent="0.2">
      <c r="A2" s="166" t="s">
        <v>238</v>
      </c>
      <c r="B2" s="166"/>
      <c r="C2" s="166"/>
      <c r="D2" s="166"/>
      <c r="E2" s="166"/>
    </row>
    <row r="3" spans="1:5" ht="20.25" customHeight="1" x14ac:dyDescent="0.25">
      <c r="A3" s="165" t="s">
        <v>180</v>
      </c>
      <c r="B3" s="165"/>
      <c r="C3" s="42"/>
      <c r="D3" s="42"/>
      <c r="E3" s="42"/>
    </row>
    <row r="5" spans="1:5" ht="20.25" customHeight="1" x14ac:dyDescent="0.25">
      <c r="A5" s="165" t="s">
        <v>179</v>
      </c>
      <c r="B5" s="165"/>
      <c r="C5" s="46"/>
      <c r="D5" s="42"/>
      <c r="E5" s="42"/>
    </row>
    <row r="7" spans="1:5" ht="20.25" customHeight="1" x14ac:dyDescent="0.2">
      <c r="A7" s="167" t="s">
        <v>284</v>
      </c>
      <c r="B7" s="167"/>
      <c r="C7" s="167"/>
      <c r="D7" s="167"/>
      <c r="E7" s="167"/>
    </row>
    <row r="8" spans="1:5" ht="56.25" customHeight="1" x14ac:dyDescent="0.2">
      <c r="A8" s="47" t="s">
        <v>170</v>
      </c>
      <c r="B8" s="33" t="s">
        <v>181</v>
      </c>
      <c r="C8" s="33" t="s">
        <v>262</v>
      </c>
      <c r="D8" s="33" t="s">
        <v>283</v>
      </c>
      <c r="E8" s="33" t="s">
        <v>251</v>
      </c>
    </row>
    <row r="9" spans="1: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</row>
    <row r="10" spans="1:5" ht="20.25" customHeight="1" x14ac:dyDescent="0.2">
      <c r="A10" s="54"/>
      <c r="B10" s="52" t="s">
        <v>61</v>
      </c>
      <c r="C10" s="47"/>
      <c r="D10" s="47"/>
      <c r="E10" s="47"/>
    </row>
    <row r="11" spans="1:5" ht="20.25" customHeight="1" x14ac:dyDescent="0.2">
      <c r="A11" s="52"/>
      <c r="B11" s="44"/>
      <c r="C11" s="52"/>
      <c r="D11" s="52"/>
      <c r="E11" s="52"/>
    </row>
    <row r="12" spans="1:5" ht="20.25" customHeight="1" x14ac:dyDescent="0.2">
      <c r="A12" s="52"/>
      <c r="B12" s="44"/>
      <c r="C12" s="52"/>
      <c r="D12" s="52"/>
      <c r="E12" s="52"/>
    </row>
    <row r="13" spans="1:5" x14ac:dyDescent="0.2">
      <c r="A13" s="163" t="s">
        <v>177</v>
      </c>
      <c r="B13" s="164"/>
      <c r="C13" s="47" t="s">
        <v>113</v>
      </c>
      <c r="D13" s="47" t="s">
        <v>113</v>
      </c>
      <c r="E13" s="47"/>
    </row>
  </sheetData>
  <mergeCells count="5">
    <mergeCell ref="A3:B3"/>
    <mergeCell ref="A5:B5"/>
    <mergeCell ref="A13:B13"/>
    <mergeCell ref="A2:E2"/>
    <mergeCell ref="A7:E7"/>
  </mergeCells>
  <pageMargins left="0.7" right="0.7" top="0.75" bottom="0.75" header="0.3" footer="0.3"/>
  <pageSetup paperSize="9" scale="88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="115" zoomScaleNormal="115" workbookViewId="0">
      <selection activeCell="D14" sqref="D14"/>
    </sheetView>
  </sheetViews>
  <sheetFormatPr defaultColWidth="9.33203125" defaultRowHeight="14.25" x14ac:dyDescent="0.2"/>
  <cols>
    <col min="1" max="1" width="9.33203125" style="39"/>
    <col min="2" max="2" width="41.1640625" style="39" customWidth="1"/>
    <col min="3" max="3" width="21.1640625" style="39" customWidth="1"/>
    <col min="4" max="6" width="20.1640625" style="39" customWidth="1"/>
    <col min="7" max="16384" width="9.33203125" style="39"/>
  </cols>
  <sheetData>
    <row r="1" spans="1:6" x14ac:dyDescent="0.2">
      <c r="F1" s="42" t="s">
        <v>374</v>
      </c>
    </row>
    <row r="2" spans="1:6" ht="24" customHeight="1" x14ac:dyDescent="0.2">
      <c r="A2" s="166" t="s">
        <v>238</v>
      </c>
      <c r="B2" s="166"/>
      <c r="C2" s="166"/>
      <c r="D2" s="166"/>
      <c r="E2" s="166"/>
      <c r="F2" s="166"/>
    </row>
    <row r="3" spans="1:6" ht="20.25" customHeight="1" x14ac:dyDescent="0.25">
      <c r="A3" s="165" t="s">
        <v>180</v>
      </c>
      <c r="B3" s="165"/>
      <c r="C3" s="55"/>
      <c r="D3" s="42"/>
      <c r="E3" s="42"/>
      <c r="F3" s="42"/>
    </row>
    <row r="5" spans="1:6" ht="20.25" customHeight="1" x14ac:dyDescent="0.25">
      <c r="A5" s="165" t="s">
        <v>179</v>
      </c>
      <c r="B5" s="165"/>
      <c r="C5" s="55"/>
      <c r="D5" s="46"/>
      <c r="E5" s="42"/>
      <c r="F5" s="42"/>
    </row>
    <row r="7" spans="1:6" ht="20.25" customHeight="1" x14ac:dyDescent="0.2">
      <c r="A7" s="167" t="s">
        <v>285</v>
      </c>
      <c r="B7" s="167"/>
      <c r="C7" s="167"/>
      <c r="D7" s="167"/>
      <c r="E7" s="167"/>
      <c r="F7" s="167"/>
    </row>
    <row r="8" spans="1:6" ht="56.25" customHeight="1" x14ac:dyDescent="0.2">
      <c r="A8" s="47" t="s">
        <v>170</v>
      </c>
      <c r="B8" s="33" t="s">
        <v>181</v>
      </c>
      <c r="C8" s="33" t="s">
        <v>286</v>
      </c>
      <c r="D8" s="33" t="s">
        <v>262</v>
      </c>
      <c r="E8" s="33" t="s">
        <v>287</v>
      </c>
      <c r="F8" s="33" t="s">
        <v>288</v>
      </c>
    </row>
    <row r="9" spans="1:6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</row>
    <row r="10" spans="1:6" ht="20.25" customHeight="1" x14ac:dyDescent="0.2">
      <c r="A10" s="54"/>
      <c r="B10" s="52" t="s">
        <v>61</v>
      </c>
      <c r="C10" s="52"/>
      <c r="D10" s="47"/>
      <c r="E10" s="47"/>
      <c r="F10" s="47"/>
    </row>
    <row r="11" spans="1:6" ht="20.25" customHeight="1" x14ac:dyDescent="0.2">
      <c r="A11" s="52"/>
      <c r="B11" s="44"/>
      <c r="C11" s="44"/>
      <c r="D11" s="52"/>
      <c r="E11" s="52"/>
      <c r="F11" s="52"/>
    </row>
    <row r="12" spans="1:6" ht="20.25" customHeight="1" x14ac:dyDescent="0.2">
      <c r="A12" s="52"/>
      <c r="B12" s="44"/>
      <c r="C12" s="44"/>
      <c r="D12" s="52"/>
      <c r="E12" s="52"/>
      <c r="F12" s="52"/>
    </row>
    <row r="13" spans="1:6" x14ac:dyDescent="0.2">
      <c r="A13" s="163" t="s">
        <v>177</v>
      </c>
      <c r="B13" s="164"/>
      <c r="C13" s="47" t="s">
        <v>113</v>
      </c>
      <c r="D13" s="47" t="s">
        <v>113</v>
      </c>
      <c r="E13" s="47" t="s">
        <v>113</v>
      </c>
      <c r="F13" s="47"/>
    </row>
  </sheetData>
  <mergeCells count="5">
    <mergeCell ref="A2:F2"/>
    <mergeCell ref="A3:B3"/>
    <mergeCell ref="A5:B5"/>
    <mergeCell ref="A7:F7"/>
    <mergeCell ref="A13:B13"/>
  </mergeCells>
  <pageMargins left="0.7" right="0.7" top="0.75" bottom="0.75" header="0.3" footer="0.3"/>
  <pageSetup paperSize="9" scale="74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49"/>
  <sheetViews>
    <sheetView zoomScale="115" zoomScaleNormal="115" zoomScaleSheetLayoutView="100" workbookViewId="0">
      <selection activeCell="DS12" sqref="DS12"/>
    </sheetView>
  </sheetViews>
  <sheetFormatPr defaultColWidth="1" defaultRowHeight="12" customHeight="1" x14ac:dyDescent="0.2"/>
  <cols>
    <col min="1" max="16384" width="1" style="56"/>
  </cols>
  <sheetData>
    <row r="1" spans="1:167" s="57" customFormat="1" ht="10.5" customHeight="1" x14ac:dyDescent="0.2">
      <c r="BP1" s="262" t="s">
        <v>342</v>
      </c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</row>
    <row r="2" spans="1:167" s="57" customFormat="1" ht="10.5" customHeight="1" x14ac:dyDescent="0.2"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</row>
    <row r="3" spans="1:167" s="58" customFormat="1" ht="9.75" customHeight="1" x14ac:dyDescent="0.2">
      <c r="BP3" s="233" t="s">
        <v>341</v>
      </c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</row>
    <row r="4" spans="1:167" s="57" customFormat="1" ht="10.5" customHeight="1" x14ac:dyDescent="0.2"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</row>
    <row r="5" spans="1:167" s="58" customFormat="1" ht="9.75" customHeight="1" x14ac:dyDescent="0.2">
      <c r="BP5" s="234" t="s">
        <v>340</v>
      </c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</row>
    <row r="6" spans="1:167" s="57" customFormat="1" ht="10.5" customHeight="1" x14ac:dyDescent="0.2"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93"/>
      <c r="CM6" s="93"/>
      <c r="DT6" s="93"/>
      <c r="DU6" s="93"/>
      <c r="DV6" s="93"/>
      <c r="DW6" s="93"/>
      <c r="DX6" s="93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</row>
    <row r="7" spans="1:167" s="58" customFormat="1" ht="9.75" customHeight="1" x14ac:dyDescent="0.2">
      <c r="BP7" s="234" t="s">
        <v>59</v>
      </c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92"/>
      <c r="CM7" s="92"/>
      <c r="DY7" s="233" t="s">
        <v>292</v>
      </c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</row>
    <row r="8" spans="1:167" s="57" customFormat="1" ht="10.5" customHeight="1" x14ac:dyDescent="0.2">
      <c r="BP8" s="69" t="s">
        <v>290</v>
      </c>
      <c r="BQ8" s="176"/>
      <c r="BR8" s="176"/>
      <c r="BS8" s="176"/>
      <c r="BT8" s="176"/>
      <c r="BU8" s="176"/>
      <c r="BV8" s="172" t="s">
        <v>290</v>
      </c>
      <c r="BW8" s="172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7">
        <v>20</v>
      </c>
      <c r="CV8" s="177"/>
      <c r="CW8" s="177"/>
      <c r="CX8" s="177"/>
      <c r="CY8" s="173"/>
      <c r="CZ8" s="173"/>
      <c r="DA8" s="173"/>
      <c r="DB8" s="172" t="s">
        <v>289</v>
      </c>
      <c r="DC8" s="172"/>
      <c r="DD8" s="172"/>
      <c r="FK8" s="69"/>
    </row>
    <row r="9" spans="1:167" s="91" customFormat="1" ht="15" customHeight="1" x14ac:dyDescent="0.2">
      <c r="B9" s="279" t="s">
        <v>339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79"/>
      <c r="CS9" s="279"/>
      <c r="CT9" s="279"/>
      <c r="CU9" s="279"/>
      <c r="CV9" s="279"/>
      <c r="CW9" s="279"/>
      <c r="CX9" s="279"/>
      <c r="CY9" s="279"/>
      <c r="CZ9" s="279"/>
      <c r="DA9" s="279"/>
      <c r="DB9" s="279"/>
      <c r="DC9" s="279"/>
      <c r="DD9" s="279"/>
      <c r="DE9" s="279"/>
      <c r="DF9" s="279"/>
      <c r="DG9" s="279"/>
      <c r="DH9" s="279"/>
      <c r="DI9" s="279"/>
      <c r="DJ9" s="279"/>
      <c r="DK9" s="279"/>
      <c r="DL9" s="279"/>
      <c r="DM9" s="279"/>
      <c r="DN9" s="279"/>
      <c r="DO9" s="279"/>
      <c r="DP9" s="279"/>
      <c r="DQ9" s="279"/>
      <c r="DR9" s="279"/>
      <c r="DS9" s="279"/>
      <c r="DT9" s="279"/>
      <c r="DU9" s="279"/>
      <c r="DV9" s="279"/>
      <c r="DW9" s="279"/>
      <c r="DX9" s="279"/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79"/>
      <c r="EV9" s="279"/>
      <c r="EW9" s="279"/>
      <c r="EX9" s="279"/>
    </row>
    <row r="10" spans="1:167" s="57" customFormat="1" ht="12" customHeight="1" thickBot="1" x14ac:dyDescent="0.25">
      <c r="A10" s="90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98"/>
      <c r="EI10" s="89" t="s">
        <v>375</v>
      </c>
      <c r="EJ10" s="100"/>
      <c r="EK10" s="100"/>
      <c r="EL10" s="100"/>
      <c r="EM10" s="100"/>
      <c r="EN10" s="88" t="s">
        <v>338</v>
      </c>
      <c r="EO10" s="88"/>
      <c r="EP10" s="88"/>
      <c r="EQ10" s="88"/>
      <c r="ER10" s="98"/>
      <c r="EZ10" s="276" t="s">
        <v>337</v>
      </c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8"/>
    </row>
    <row r="11" spans="1:167" s="57" customFormat="1" ht="12" customHeight="1" x14ac:dyDescent="0.2">
      <c r="EB11" s="88"/>
      <c r="EC11" s="88"/>
      <c r="ED11" s="88"/>
      <c r="EE11" s="88"/>
      <c r="EF11" s="87"/>
      <c r="EG11" s="87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1"/>
      <c r="ES11" s="71"/>
      <c r="ET11" s="71"/>
      <c r="EU11" s="71"/>
      <c r="EW11" s="70"/>
      <c r="EX11" s="71" t="s">
        <v>336</v>
      </c>
      <c r="EZ11" s="181" t="s">
        <v>335</v>
      </c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3"/>
    </row>
    <row r="12" spans="1:167" s="57" customFormat="1" ht="10.5" customHeight="1" x14ac:dyDescent="0.2">
      <c r="AQ12" s="69" t="s">
        <v>334</v>
      </c>
      <c r="AR12" s="176"/>
      <c r="AS12" s="176"/>
      <c r="AT12" s="176"/>
      <c r="AU12" s="176"/>
      <c r="AV12" s="176"/>
      <c r="AW12" s="172" t="s">
        <v>290</v>
      </c>
      <c r="AX12" s="172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7">
        <v>20</v>
      </c>
      <c r="BW12" s="177"/>
      <c r="BX12" s="177"/>
      <c r="BY12" s="177"/>
      <c r="BZ12" s="173"/>
      <c r="CA12" s="173"/>
      <c r="CB12" s="173"/>
      <c r="CC12" s="172" t="s">
        <v>289</v>
      </c>
      <c r="CD12" s="172"/>
      <c r="CE12" s="172"/>
      <c r="ER12" s="69"/>
      <c r="ES12" s="69"/>
      <c r="ET12" s="69"/>
      <c r="EU12" s="69"/>
      <c r="EX12" s="69" t="s">
        <v>333</v>
      </c>
      <c r="EZ12" s="184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6"/>
    </row>
    <row r="13" spans="1:167" s="57" customFormat="1" ht="10.5" customHeight="1" x14ac:dyDescent="0.2">
      <c r="A13" s="57" t="s">
        <v>332</v>
      </c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R13" s="69"/>
      <c r="ES13" s="69"/>
      <c r="ET13" s="69"/>
      <c r="EU13" s="69"/>
      <c r="EX13" s="69"/>
      <c r="EZ13" s="190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2"/>
    </row>
    <row r="14" spans="1:167" s="57" customFormat="1" ht="10.5" customHeight="1" x14ac:dyDescent="0.2">
      <c r="A14" s="57" t="s">
        <v>331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R14" s="69"/>
      <c r="ES14" s="69"/>
      <c r="ET14" s="69"/>
      <c r="EU14" s="69"/>
      <c r="EX14" s="69" t="s">
        <v>322</v>
      </c>
      <c r="EZ14" s="193"/>
      <c r="FA14" s="176"/>
      <c r="FB14" s="176"/>
      <c r="FC14" s="176"/>
      <c r="FD14" s="176"/>
      <c r="FE14" s="176"/>
      <c r="FF14" s="176"/>
      <c r="FG14" s="176"/>
      <c r="FH14" s="176"/>
      <c r="FI14" s="176"/>
      <c r="FJ14" s="176"/>
      <c r="FK14" s="194"/>
    </row>
    <row r="15" spans="1:167" s="57" customFormat="1" ht="3" customHeight="1" thickBot="1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R15" s="69"/>
      <c r="ES15" s="69"/>
      <c r="ET15" s="69"/>
      <c r="EU15" s="69"/>
      <c r="EX15" s="69"/>
      <c r="EZ15" s="190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2"/>
    </row>
    <row r="16" spans="1:167" s="57" customFormat="1" ht="10.5" customHeight="1" x14ac:dyDescent="0.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N16" s="80"/>
      <c r="AO16" s="86" t="s">
        <v>330</v>
      </c>
      <c r="AP16" s="80"/>
      <c r="AQ16" s="80"/>
      <c r="AR16" s="80"/>
      <c r="AY16" s="214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6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R16" s="69"/>
      <c r="ES16" s="69"/>
      <c r="ET16" s="69"/>
      <c r="EU16" s="69"/>
      <c r="EX16" s="69" t="s">
        <v>329</v>
      </c>
      <c r="EZ16" s="281"/>
      <c r="FA16" s="282"/>
      <c r="FB16" s="282"/>
      <c r="FC16" s="282"/>
      <c r="FD16" s="282"/>
      <c r="FE16" s="282"/>
      <c r="FF16" s="282"/>
      <c r="FG16" s="282"/>
      <c r="FH16" s="282"/>
      <c r="FI16" s="282"/>
      <c r="FJ16" s="282"/>
      <c r="FK16" s="283"/>
    </row>
    <row r="17" spans="1:167" s="57" customFormat="1" ht="3" customHeight="1" thickBot="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Y17" s="217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9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R17" s="69"/>
      <c r="ES17" s="69"/>
      <c r="ET17" s="69"/>
      <c r="EU17" s="69"/>
      <c r="EX17" s="69"/>
      <c r="EZ17" s="193"/>
      <c r="FA17" s="176"/>
      <c r="FB17" s="176"/>
      <c r="FC17" s="176"/>
      <c r="FD17" s="176"/>
      <c r="FE17" s="176"/>
      <c r="FF17" s="176"/>
      <c r="FG17" s="176"/>
      <c r="FH17" s="176"/>
      <c r="FI17" s="176"/>
      <c r="FJ17" s="176"/>
      <c r="FK17" s="194"/>
    </row>
    <row r="18" spans="1:167" s="57" customFormat="1" ht="10.5" customHeight="1" x14ac:dyDescent="0.2">
      <c r="A18" s="57" t="s">
        <v>328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R18" s="69"/>
      <c r="ES18" s="69"/>
      <c r="ET18" s="69"/>
      <c r="EU18" s="69"/>
      <c r="EX18" s="71" t="s">
        <v>327</v>
      </c>
      <c r="EZ18" s="184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6"/>
    </row>
    <row r="19" spans="1:167" s="57" customFormat="1" ht="10.5" customHeight="1" x14ac:dyDescent="0.2">
      <c r="A19" s="57" t="s">
        <v>324</v>
      </c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R19" s="69"/>
      <c r="ES19" s="69"/>
      <c r="ET19" s="69"/>
      <c r="EU19" s="69"/>
      <c r="EX19" s="69"/>
      <c r="EZ19" s="190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2"/>
    </row>
    <row r="20" spans="1:167" s="57" customFormat="1" ht="10.5" customHeight="1" x14ac:dyDescent="0.2">
      <c r="A20" s="57" t="s">
        <v>326</v>
      </c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R20" s="69"/>
      <c r="ES20" s="69"/>
      <c r="ET20" s="69"/>
      <c r="EU20" s="69"/>
      <c r="EX20" s="69" t="s">
        <v>325</v>
      </c>
      <c r="EZ20" s="187"/>
      <c r="FA20" s="188"/>
      <c r="FB20" s="188"/>
      <c r="FC20" s="188"/>
      <c r="FD20" s="188"/>
      <c r="FE20" s="188"/>
      <c r="FF20" s="188"/>
      <c r="FG20" s="188"/>
      <c r="FH20" s="188"/>
      <c r="FI20" s="188"/>
      <c r="FJ20" s="188"/>
      <c r="FK20" s="189"/>
    </row>
    <row r="21" spans="1:167" s="57" customFormat="1" ht="10.5" customHeight="1" x14ac:dyDescent="0.2">
      <c r="A21" s="57" t="s">
        <v>324</v>
      </c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N21" s="70"/>
      <c r="EO21" s="70"/>
      <c r="EP21" s="70"/>
      <c r="EQ21" s="70"/>
      <c r="ER21" s="71"/>
      <c r="ES21" s="71"/>
      <c r="ET21" s="71"/>
      <c r="EU21" s="71"/>
      <c r="EW21" s="70"/>
      <c r="EZ21" s="190"/>
      <c r="FA21" s="191"/>
      <c r="FB21" s="191"/>
      <c r="FC21" s="191"/>
      <c r="FD21" s="191"/>
      <c r="FE21" s="191"/>
      <c r="FF21" s="191"/>
      <c r="FG21" s="191"/>
      <c r="FH21" s="191"/>
      <c r="FI21" s="191"/>
      <c r="FJ21" s="191"/>
      <c r="FK21" s="192"/>
    </row>
    <row r="22" spans="1:167" s="57" customFormat="1" ht="10.5" customHeight="1" x14ac:dyDescent="0.2">
      <c r="A22" s="57" t="s">
        <v>323</v>
      </c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N22" s="70"/>
      <c r="EO22" s="70"/>
      <c r="EP22" s="70"/>
      <c r="EQ22" s="70"/>
      <c r="ER22" s="71"/>
      <c r="ES22" s="71"/>
      <c r="ET22" s="71"/>
      <c r="EU22" s="71"/>
      <c r="EW22" s="70"/>
      <c r="EX22" s="69" t="s">
        <v>322</v>
      </c>
      <c r="EZ22" s="193"/>
      <c r="FA22" s="176"/>
      <c r="FB22" s="176"/>
      <c r="FC22" s="176"/>
      <c r="FD22" s="176"/>
      <c r="FE22" s="176"/>
      <c r="FF22" s="176"/>
      <c r="FG22" s="176"/>
      <c r="FH22" s="176"/>
      <c r="FI22" s="176"/>
      <c r="FJ22" s="176"/>
      <c r="FK22" s="194"/>
    </row>
    <row r="23" spans="1:167" s="57" customFormat="1" ht="10.5" customHeight="1" x14ac:dyDescent="0.2">
      <c r="A23" s="57" t="s">
        <v>321</v>
      </c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0"/>
      <c r="EK23" s="70"/>
      <c r="EL23" s="70"/>
      <c r="EM23" s="70"/>
      <c r="EN23" s="70"/>
      <c r="EO23" s="70"/>
      <c r="EP23" s="70"/>
      <c r="EQ23" s="70"/>
      <c r="ER23" s="71"/>
      <c r="ES23" s="71"/>
      <c r="ET23" s="71"/>
      <c r="EU23" s="71"/>
      <c r="EW23" s="70"/>
      <c r="EX23" s="69" t="s">
        <v>320</v>
      </c>
      <c r="EZ23" s="187"/>
      <c r="FA23" s="188"/>
      <c r="FB23" s="188"/>
      <c r="FC23" s="188"/>
      <c r="FD23" s="188"/>
      <c r="FE23" s="188"/>
      <c r="FF23" s="188"/>
      <c r="FG23" s="188"/>
      <c r="FH23" s="188"/>
      <c r="FI23" s="188"/>
      <c r="FJ23" s="188"/>
      <c r="FK23" s="189"/>
    </row>
    <row r="24" spans="1:167" s="57" customFormat="1" ht="10.5" customHeight="1" thickBot="1" x14ac:dyDescent="0.25"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0"/>
      <c r="EK24" s="70"/>
      <c r="EL24" s="70"/>
      <c r="EM24" s="70"/>
      <c r="EN24" s="70"/>
      <c r="EO24" s="70"/>
      <c r="EP24" s="70"/>
      <c r="EQ24" s="70"/>
      <c r="ER24" s="71"/>
      <c r="ES24" s="71"/>
      <c r="ET24" s="71"/>
      <c r="EU24" s="71"/>
      <c r="EW24" s="70"/>
      <c r="EX24" s="69" t="s">
        <v>319</v>
      </c>
      <c r="EZ24" s="195"/>
      <c r="FA24" s="196"/>
      <c r="FB24" s="196"/>
      <c r="FC24" s="196"/>
      <c r="FD24" s="196"/>
      <c r="FE24" s="196"/>
      <c r="FF24" s="196"/>
      <c r="FG24" s="196"/>
      <c r="FH24" s="196"/>
      <c r="FI24" s="196"/>
      <c r="FJ24" s="196"/>
      <c r="FK24" s="197"/>
    </row>
    <row r="25" spans="1:167" s="58" customFormat="1" ht="10.5" customHeight="1" thickBot="1" x14ac:dyDescent="0.25">
      <c r="L25" s="234" t="s">
        <v>318</v>
      </c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3"/>
      <c r="EK25" s="83"/>
      <c r="EL25" s="83"/>
      <c r="EM25" s="83"/>
      <c r="EN25" s="83"/>
      <c r="EO25" s="83"/>
      <c r="EP25" s="83"/>
      <c r="EQ25" s="83"/>
      <c r="ER25" s="84"/>
      <c r="ES25" s="84"/>
      <c r="ET25" s="84"/>
      <c r="EU25" s="84"/>
      <c r="EW25" s="83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</row>
    <row r="26" spans="1:167" s="57" customFormat="1" thickBot="1" x14ac:dyDescent="0.25">
      <c r="AX26" s="81"/>
      <c r="AY26" s="81"/>
      <c r="AZ26" s="81"/>
      <c r="BA26" s="81"/>
      <c r="BB26" s="81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CB26" s="79"/>
      <c r="CC26" s="79"/>
      <c r="CD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I26" s="79"/>
      <c r="EL26" s="71" t="s">
        <v>56</v>
      </c>
      <c r="EN26" s="204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6"/>
    </row>
    <row r="27" spans="1:167" s="57" customFormat="1" ht="5.0999999999999996" customHeight="1" x14ac:dyDescent="0.2">
      <c r="A27" s="80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0"/>
      <c r="EK27" s="70"/>
      <c r="EL27" s="70"/>
      <c r="EM27" s="70"/>
      <c r="EN27" s="70"/>
      <c r="EO27" s="70"/>
      <c r="EP27" s="70"/>
      <c r="EQ27" s="70"/>
      <c r="ER27" s="71"/>
      <c r="ES27" s="71"/>
      <c r="ET27" s="71"/>
      <c r="EU27" s="71"/>
      <c r="EW27" s="70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</row>
    <row r="28" spans="1:167" s="57" customFormat="1" ht="10.5" customHeight="1" x14ac:dyDescent="0.2">
      <c r="A28" s="235" t="s">
        <v>317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7" t="s">
        <v>316</v>
      </c>
      <c r="AF28" s="236"/>
      <c r="AG28" s="236"/>
      <c r="AH28" s="236"/>
      <c r="AI28" s="236"/>
      <c r="AJ28" s="236"/>
      <c r="AK28" s="236"/>
      <c r="AL28" s="236"/>
      <c r="AM28" s="236"/>
      <c r="AN28" s="236"/>
      <c r="AO28" s="238" t="s">
        <v>315</v>
      </c>
      <c r="AP28" s="239"/>
      <c r="AQ28" s="239"/>
      <c r="AR28" s="239"/>
      <c r="AS28" s="239"/>
      <c r="AT28" s="239"/>
      <c r="AU28" s="239"/>
      <c r="AV28" s="239"/>
      <c r="AW28" s="239"/>
      <c r="AX28" s="239"/>
      <c r="AY28" s="237" t="s">
        <v>314</v>
      </c>
      <c r="AZ28" s="236"/>
      <c r="BA28" s="236"/>
      <c r="BB28" s="236"/>
      <c r="BC28" s="236"/>
      <c r="BD28" s="236"/>
      <c r="BE28" s="236"/>
      <c r="BF28" s="236"/>
      <c r="BG28" s="236"/>
      <c r="BH28" s="236"/>
      <c r="BI28" s="258" t="s">
        <v>313</v>
      </c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59"/>
      <c r="BY28" s="259"/>
      <c r="BZ28" s="259"/>
      <c r="CA28" s="259"/>
      <c r="CB28" s="259"/>
      <c r="CC28" s="259"/>
      <c r="CD28" s="259"/>
      <c r="CE28" s="259"/>
      <c r="CF28" s="259"/>
      <c r="CG28" s="259"/>
      <c r="CH28" s="259"/>
      <c r="CI28" s="259"/>
      <c r="CJ28" s="259"/>
      <c r="CK28" s="259"/>
      <c r="CL28" s="259"/>
      <c r="CM28" s="260"/>
      <c r="CN28" s="264" t="s">
        <v>312</v>
      </c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6"/>
      <c r="DP28" s="252" t="s">
        <v>311</v>
      </c>
      <c r="DQ28" s="253"/>
      <c r="DR28" s="253"/>
      <c r="DS28" s="253"/>
      <c r="DT28" s="253"/>
      <c r="DU28" s="253"/>
      <c r="DV28" s="253"/>
      <c r="DW28" s="253"/>
      <c r="DX28" s="253"/>
      <c r="DY28" s="253"/>
      <c r="DZ28" s="253"/>
      <c r="EA28" s="253"/>
      <c r="EB28" s="253"/>
      <c r="EC28" s="253"/>
      <c r="ED28" s="253"/>
      <c r="EE28" s="253"/>
      <c r="EF28" s="253"/>
      <c r="EG28" s="253"/>
      <c r="EH28" s="253"/>
      <c r="EI28" s="253"/>
      <c r="EJ28" s="253"/>
      <c r="EK28" s="253"/>
      <c r="EL28" s="253"/>
      <c r="EM28" s="253"/>
      <c r="EN28" s="253"/>
      <c r="EO28" s="253"/>
      <c r="EP28" s="253"/>
      <c r="EQ28" s="253"/>
      <c r="ER28" s="253"/>
      <c r="ES28" s="253"/>
      <c r="ET28" s="253"/>
      <c r="EU28" s="253"/>
      <c r="EV28" s="253"/>
      <c r="EW28" s="253"/>
      <c r="EX28" s="253"/>
      <c r="EY28" s="253"/>
      <c r="EZ28" s="253"/>
      <c r="FA28" s="253"/>
      <c r="FB28" s="253"/>
      <c r="FC28" s="253"/>
      <c r="FD28" s="253"/>
      <c r="FE28" s="253"/>
      <c r="FF28" s="253"/>
      <c r="FG28" s="253"/>
      <c r="FH28" s="253"/>
      <c r="FI28" s="253"/>
      <c r="FJ28" s="253"/>
      <c r="FK28" s="253"/>
    </row>
    <row r="29" spans="1:167" s="57" customFormat="1" ht="10.5" customHeight="1" x14ac:dyDescent="0.2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7"/>
      <c r="AF29" s="236"/>
      <c r="AG29" s="236"/>
      <c r="AH29" s="236"/>
      <c r="AI29" s="236"/>
      <c r="AJ29" s="236"/>
      <c r="AK29" s="236"/>
      <c r="AL29" s="236"/>
      <c r="AM29" s="236"/>
      <c r="AN29" s="236"/>
      <c r="AO29" s="238"/>
      <c r="AP29" s="239"/>
      <c r="AQ29" s="239"/>
      <c r="AR29" s="239"/>
      <c r="AS29" s="239"/>
      <c r="AT29" s="239"/>
      <c r="AU29" s="239"/>
      <c r="AV29" s="239"/>
      <c r="AW29" s="239"/>
      <c r="AX29" s="239"/>
      <c r="AY29" s="237"/>
      <c r="AZ29" s="236"/>
      <c r="BA29" s="236"/>
      <c r="BB29" s="236"/>
      <c r="BC29" s="236"/>
      <c r="BD29" s="236"/>
      <c r="BE29" s="236"/>
      <c r="BF29" s="236"/>
      <c r="BG29" s="236"/>
      <c r="BH29" s="236"/>
      <c r="BI29" s="261" t="s">
        <v>310</v>
      </c>
      <c r="BJ29" s="262"/>
      <c r="BK29" s="262"/>
      <c r="BL29" s="262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  <c r="CA29" s="262"/>
      <c r="CB29" s="262"/>
      <c r="CC29" s="262"/>
      <c r="CD29" s="262"/>
      <c r="CE29" s="262"/>
      <c r="CF29" s="262"/>
      <c r="CG29" s="262"/>
      <c r="CH29" s="262"/>
      <c r="CI29" s="262"/>
      <c r="CJ29" s="262"/>
      <c r="CK29" s="262"/>
      <c r="CL29" s="262"/>
      <c r="CM29" s="263"/>
      <c r="CN29" s="267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9"/>
      <c r="DP29" s="254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/>
      <c r="FG29" s="255"/>
      <c r="FH29" s="255"/>
      <c r="FI29" s="255"/>
      <c r="FJ29" s="255"/>
      <c r="FK29" s="255"/>
    </row>
    <row r="30" spans="1:167" s="72" customFormat="1" ht="10.5" customHeight="1" x14ac:dyDescent="0.2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7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69" t="s">
        <v>309</v>
      </c>
      <c r="CB30" s="173"/>
      <c r="CC30" s="173"/>
      <c r="CD30" s="173"/>
      <c r="CE30" s="57" t="s">
        <v>289</v>
      </c>
      <c r="CF30" s="57"/>
      <c r="CG30" s="57"/>
      <c r="CH30" s="57"/>
      <c r="CI30" s="57"/>
      <c r="CJ30" s="57"/>
      <c r="CK30" s="57"/>
      <c r="CL30" s="57"/>
      <c r="CM30" s="76"/>
      <c r="CN30" s="267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9"/>
      <c r="DP30" s="254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</row>
    <row r="31" spans="1:167" s="72" customFormat="1" ht="3" customHeight="1" x14ac:dyDescent="0.2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75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3"/>
      <c r="CN31" s="270"/>
      <c r="CO31" s="271"/>
      <c r="CP31" s="271"/>
      <c r="CQ31" s="271"/>
      <c r="CR31" s="271"/>
      <c r="CS31" s="271"/>
      <c r="CT31" s="271"/>
      <c r="CU31" s="271"/>
      <c r="CV31" s="271"/>
      <c r="CW31" s="271"/>
      <c r="CX31" s="271"/>
      <c r="CY31" s="271"/>
      <c r="CZ31" s="271"/>
      <c r="DA31" s="271"/>
      <c r="DB31" s="271"/>
      <c r="DC31" s="271"/>
      <c r="DD31" s="271"/>
      <c r="DE31" s="271"/>
      <c r="DF31" s="271"/>
      <c r="DG31" s="271"/>
      <c r="DH31" s="271"/>
      <c r="DI31" s="271"/>
      <c r="DJ31" s="271"/>
      <c r="DK31" s="271"/>
      <c r="DL31" s="271"/>
      <c r="DM31" s="271"/>
      <c r="DN31" s="271"/>
      <c r="DO31" s="272"/>
      <c r="DP31" s="256"/>
      <c r="DQ31" s="257"/>
      <c r="DR31" s="257"/>
      <c r="DS31" s="257"/>
      <c r="DT31" s="257"/>
      <c r="DU31" s="257"/>
      <c r="DV31" s="257"/>
      <c r="DW31" s="257"/>
      <c r="DX31" s="257"/>
      <c r="DY31" s="257"/>
      <c r="DZ31" s="257"/>
      <c r="EA31" s="257"/>
      <c r="EB31" s="257"/>
      <c r="EC31" s="257"/>
      <c r="ED31" s="257"/>
      <c r="EE31" s="257"/>
      <c r="EF31" s="257"/>
      <c r="EG31" s="257"/>
      <c r="EH31" s="257"/>
      <c r="EI31" s="257"/>
      <c r="EJ31" s="257"/>
      <c r="EK31" s="257"/>
      <c r="EL31" s="257"/>
      <c r="EM31" s="257"/>
      <c r="EN31" s="257"/>
      <c r="EO31" s="257"/>
      <c r="EP31" s="257"/>
      <c r="EQ31" s="257"/>
      <c r="ER31" s="257"/>
      <c r="ES31" s="257"/>
      <c r="ET31" s="257"/>
      <c r="EU31" s="257"/>
      <c r="EV31" s="257"/>
      <c r="EW31" s="257"/>
      <c r="EX31" s="257"/>
      <c r="EY31" s="257"/>
      <c r="EZ31" s="257"/>
      <c r="FA31" s="257"/>
      <c r="FB31" s="257"/>
      <c r="FC31" s="257"/>
      <c r="FD31" s="257"/>
      <c r="FE31" s="257"/>
      <c r="FF31" s="257"/>
      <c r="FG31" s="257"/>
      <c r="FH31" s="257"/>
      <c r="FI31" s="257"/>
      <c r="FJ31" s="257"/>
      <c r="FK31" s="257"/>
    </row>
    <row r="32" spans="1:167" s="72" customFormat="1" ht="14.25" customHeight="1" x14ac:dyDescent="0.2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21" t="s">
        <v>308</v>
      </c>
      <c r="BJ32" s="221"/>
      <c r="BK32" s="221"/>
      <c r="BL32" s="221"/>
      <c r="BM32" s="221"/>
      <c r="BN32" s="221"/>
      <c r="BO32" s="221"/>
      <c r="BP32" s="221"/>
      <c r="BQ32" s="221"/>
      <c r="BR32" s="221"/>
      <c r="BS32" s="221" t="s">
        <v>307</v>
      </c>
      <c r="BT32" s="221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44" t="s">
        <v>308</v>
      </c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24"/>
      <c r="DB32" s="244" t="s">
        <v>307</v>
      </c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24"/>
      <c r="DP32" s="221" t="s">
        <v>306</v>
      </c>
      <c r="DQ32" s="221"/>
      <c r="DR32" s="221"/>
      <c r="DS32" s="221"/>
      <c r="DT32" s="221"/>
      <c r="DU32" s="221"/>
      <c r="DV32" s="221"/>
      <c r="DW32" s="221"/>
      <c r="DX32" s="221"/>
      <c r="DY32" s="221"/>
      <c r="DZ32" s="221"/>
      <c r="EA32" s="221"/>
      <c r="EB32" s="221"/>
      <c r="EC32" s="221"/>
      <c r="ED32" s="221"/>
      <c r="EE32" s="221"/>
      <c r="EF32" s="221"/>
      <c r="EG32" s="221"/>
      <c r="EH32" s="221"/>
      <c r="EI32" s="221"/>
      <c r="EJ32" s="221"/>
      <c r="EK32" s="221"/>
      <c r="EL32" s="221"/>
      <c r="EM32" s="221"/>
      <c r="EN32" s="221" t="s">
        <v>305</v>
      </c>
      <c r="EO32" s="221"/>
      <c r="EP32" s="221"/>
      <c r="EQ32" s="221"/>
      <c r="ER32" s="221"/>
      <c r="ES32" s="221"/>
      <c r="ET32" s="221"/>
      <c r="EU32" s="221"/>
      <c r="EV32" s="221"/>
      <c r="EW32" s="221"/>
      <c r="EX32" s="221"/>
      <c r="EY32" s="221"/>
      <c r="EZ32" s="221"/>
      <c r="FA32" s="221"/>
      <c r="FB32" s="221"/>
      <c r="FC32" s="221"/>
      <c r="FD32" s="221"/>
      <c r="FE32" s="221"/>
      <c r="FF32" s="221"/>
      <c r="FG32" s="221"/>
      <c r="FH32" s="221"/>
      <c r="FI32" s="221"/>
      <c r="FJ32" s="221"/>
      <c r="FK32" s="244"/>
    </row>
    <row r="33" spans="1:167" s="57" customFormat="1" ht="11.1" customHeight="1" thickBot="1" x14ac:dyDescent="0.25">
      <c r="A33" s="224">
        <v>1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13">
        <v>2</v>
      </c>
      <c r="AF33" s="213"/>
      <c r="AG33" s="213"/>
      <c r="AH33" s="213"/>
      <c r="AI33" s="213"/>
      <c r="AJ33" s="213"/>
      <c r="AK33" s="213"/>
      <c r="AL33" s="213"/>
      <c r="AM33" s="213"/>
      <c r="AN33" s="213"/>
      <c r="AO33" s="213">
        <v>3</v>
      </c>
      <c r="AP33" s="213"/>
      <c r="AQ33" s="213"/>
      <c r="AR33" s="213"/>
      <c r="AS33" s="213"/>
      <c r="AT33" s="213"/>
      <c r="AU33" s="213"/>
      <c r="AV33" s="213"/>
      <c r="AW33" s="213"/>
      <c r="AX33" s="213"/>
      <c r="AY33" s="213">
        <v>4</v>
      </c>
      <c r="AZ33" s="213"/>
      <c r="BA33" s="213"/>
      <c r="BB33" s="213"/>
      <c r="BC33" s="213"/>
      <c r="BD33" s="213"/>
      <c r="BE33" s="213"/>
      <c r="BF33" s="213"/>
      <c r="BG33" s="213"/>
      <c r="BH33" s="213"/>
      <c r="BI33" s="251">
        <v>5</v>
      </c>
      <c r="BJ33" s="251"/>
      <c r="BK33" s="251"/>
      <c r="BL33" s="251"/>
      <c r="BM33" s="251"/>
      <c r="BN33" s="251"/>
      <c r="BO33" s="251"/>
      <c r="BP33" s="251"/>
      <c r="BQ33" s="251"/>
      <c r="BR33" s="251"/>
      <c r="BS33" s="213">
        <v>6</v>
      </c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51">
        <v>7</v>
      </c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>
        <v>8</v>
      </c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51"/>
      <c r="DO33" s="251"/>
      <c r="DP33" s="251">
        <v>9</v>
      </c>
      <c r="DQ33" s="251"/>
      <c r="DR33" s="251"/>
      <c r="DS33" s="251"/>
      <c r="DT33" s="251"/>
      <c r="DU33" s="251"/>
      <c r="DV33" s="251"/>
      <c r="DW33" s="251"/>
      <c r="DX33" s="251"/>
      <c r="DY33" s="251"/>
      <c r="DZ33" s="251"/>
      <c r="EA33" s="251"/>
      <c r="EB33" s="251"/>
      <c r="EC33" s="251"/>
      <c r="ED33" s="251"/>
      <c r="EE33" s="251"/>
      <c r="EF33" s="251"/>
      <c r="EG33" s="251"/>
      <c r="EH33" s="251"/>
      <c r="EI33" s="251"/>
      <c r="EJ33" s="251"/>
      <c r="EK33" s="251"/>
      <c r="EL33" s="251"/>
      <c r="EM33" s="251"/>
      <c r="EN33" s="251">
        <v>10</v>
      </c>
      <c r="EO33" s="251"/>
      <c r="EP33" s="251"/>
      <c r="EQ33" s="251"/>
      <c r="ER33" s="251"/>
      <c r="ES33" s="251"/>
      <c r="ET33" s="251"/>
      <c r="EU33" s="251"/>
      <c r="EV33" s="251"/>
      <c r="EW33" s="251"/>
      <c r="EX33" s="251"/>
      <c r="EY33" s="251"/>
      <c r="EZ33" s="251"/>
      <c r="FA33" s="251"/>
      <c r="FB33" s="251"/>
      <c r="FC33" s="251"/>
      <c r="FD33" s="251"/>
      <c r="FE33" s="251"/>
      <c r="FF33" s="251"/>
      <c r="FG33" s="251"/>
      <c r="FH33" s="251"/>
      <c r="FI33" s="251"/>
      <c r="FJ33" s="251"/>
      <c r="FK33" s="275"/>
    </row>
    <row r="34" spans="1:167" s="57" customFormat="1" ht="11.25" customHeight="1" x14ac:dyDescent="0.25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7"/>
      <c r="AE34" s="228"/>
      <c r="AF34" s="229"/>
      <c r="AG34" s="229"/>
      <c r="AH34" s="229"/>
      <c r="AI34" s="229"/>
      <c r="AJ34" s="229"/>
      <c r="AK34" s="229"/>
      <c r="AL34" s="229"/>
      <c r="AM34" s="229"/>
      <c r="AN34" s="229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00"/>
      <c r="DC34" s="200"/>
      <c r="DD34" s="200"/>
      <c r="DE34" s="200"/>
      <c r="DF34" s="200"/>
      <c r="DG34" s="200"/>
      <c r="DH34" s="200"/>
      <c r="DI34" s="200"/>
      <c r="DJ34" s="200"/>
      <c r="DK34" s="200"/>
      <c r="DL34" s="200"/>
      <c r="DM34" s="200"/>
      <c r="DN34" s="200"/>
      <c r="DO34" s="200"/>
      <c r="DP34" s="200"/>
      <c r="DQ34" s="200"/>
      <c r="DR34" s="200"/>
      <c r="DS34" s="200"/>
      <c r="DT34" s="200"/>
      <c r="DU34" s="200"/>
      <c r="DV34" s="200"/>
      <c r="DW34" s="200"/>
      <c r="DX34" s="200"/>
      <c r="DY34" s="200"/>
      <c r="DZ34" s="200"/>
      <c r="EA34" s="200"/>
      <c r="EB34" s="200"/>
      <c r="EC34" s="200"/>
      <c r="ED34" s="200"/>
      <c r="EE34" s="200"/>
      <c r="EF34" s="200"/>
      <c r="EG34" s="200"/>
      <c r="EH34" s="200"/>
      <c r="EI34" s="200"/>
      <c r="EJ34" s="200"/>
      <c r="EK34" s="200"/>
      <c r="EL34" s="200"/>
      <c r="EM34" s="200"/>
      <c r="EN34" s="200"/>
      <c r="EO34" s="200"/>
      <c r="EP34" s="200"/>
      <c r="EQ34" s="200"/>
      <c r="ER34" s="200"/>
      <c r="ES34" s="200"/>
      <c r="ET34" s="200"/>
      <c r="EU34" s="200"/>
      <c r="EV34" s="200"/>
      <c r="EW34" s="200"/>
      <c r="EX34" s="200"/>
      <c r="EY34" s="200"/>
      <c r="EZ34" s="200"/>
      <c r="FA34" s="200"/>
      <c r="FB34" s="200"/>
      <c r="FC34" s="200"/>
      <c r="FD34" s="200"/>
      <c r="FE34" s="200"/>
      <c r="FF34" s="200"/>
      <c r="FG34" s="200"/>
      <c r="FH34" s="200"/>
      <c r="FI34" s="200"/>
      <c r="FJ34" s="200"/>
      <c r="FK34" s="201"/>
    </row>
    <row r="35" spans="1:167" s="57" customFormat="1" ht="11.25" customHeight="1" thickBot="1" x14ac:dyDescent="0.25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3"/>
      <c r="AE35" s="209"/>
      <c r="AF35" s="208"/>
      <c r="AG35" s="208"/>
      <c r="AH35" s="208"/>
      <c r="AI35" s="208"/>
      <c r="AJ35" s="208"/>
      <c r="AK35" s="208"/>
      <c r="AL35" s="208"/>
      <c r="AM35" s="208"/>
      <c r="AN35" s="208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207"/>
      <c r="CO35" s="207"/>
      <c r="CP35" s="207"/>
      <c r="CQ35" s="207"/>
      <c r="CR35" s="207"/>
      <c r="CS35" s="207"/>
      <c r="CT35" s="207"/>
      <c r="CU35" s="207"/>
      <c r="CV35" s="207"/>
      <c r="CW35" s="207"/>
      <c r="CX35" s="207"/>
      <c r="CY35" s="207"/>
      <c r="CZ35" s="207"/>
      <c r="DA35" s="207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9"/>
    </row>
    <row r="36" spans="1:167" s="70" customFormat="1" ht="12" customHeight="1" thickBot="1" x14ac:dyDescent="0.25">
      <c r="BQ36" s="71" t="s">
        <v>304</v>
      </c>
      <c r="BS36" s="248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50"/>
      <c r="CN36" s="246" t="s">
        <v>112</v>
      </c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02"/>
      <c r="DQ36" s="202"/>
      <c r="DR36" s="202"/>
      <c r="DS36" s="202"/>
      <c r="DT36" s="202"/>
      <c r="DU36" s="202"/>
      <c r="DV36" s="202"/>
      <c r="DW36" s="202"/>
      <c r="DX36" s="202"/>
      <c r="DY36" s="202"/>
      <c r="DZ36" s="202"/>
      <c r="EA36" s="202"/>
      <c r="EB36" s="202"/>
      <c r="EC36" s="202"/>
      <c r="ED36" s="202"/>
      <c r="EE36" s="202"/>
      <c r="EF36" s="202"/>
      <c r="EG36" s="202"/>
      <c r="EH36" s="202"/>
      <c r="EI36" s="202"/>
      <c r="EJ36" s="202"/>
      <c r="EK36" s="202"/>
      <c r="EL36" s="202"/>
      <c r="EM36" s="202"/>
      <c r="EN36" s="202"/>
      <c r="EO36" s="202"/>
      <c r="EP36" s="202"/>
      <c r="EQ36" s="202"/>
      <c r="ER36" s="202"/>
      <c r="ES36" s="202"/>
      <c r="ET36" s="202"/>
      <c r="EU36" s="202"/>
      <c r="EV36" s="202"/>
      <c r="EW36" s="202"/>
      <c r="EX36" s="202"/>
      <c r="EY36" s="202"/>
      <c r="EZ36" s="202"/>
      <c r="FA36" s="202"/>
      <c r="FB36" s="202"/>
      <c r="FC36" s="202"/>
      <c r="FD36" s="202"/>
      <c r="FE36" s="202"/>
      <c r="FF36" s="202"/>
      <c r="FG36" s="202"/>
      <c r="FH36" s="202"/>
      <c r="FI36" s="202"/>
      <c r="FJ36" s="202"/>
      <c r="FK36" s="203"/>
    </row>
    <row r="37" spans="1:167" ht="5.0999999999999996" customHeight="1" thickBot="1" x14ac:dyDescent="0.25"/>
    <row r="38" spans="1:167" s="57" customFormat="1" ht="10.5" customHeight="1" x14ac:dyDescent="0.2">
      <c r="ET38" s="69"/>
      <c r="EU38" s="69"/>
      <c r="EX38" s="69" t="s">
        <v>303</v>
      </c>
      <c r="EZ38" s="210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2"/>
    </row>
    <row r="39" spans="1:167" s="57" customFormat="1" ht="10.5" customHeight="1" thickBot="1" x14ac:dyDescent="0.25">
      <c r="A39" s="57" t="s">
        <v>302</v>
      </c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ET39" s="69"/>
      <c r="EU39" s="69"/>
      <c r="EW39" s="70"/>
      <c r="EX39" s="69" t="s">
        <v>301</v>
      </c>
      <c r="EZ39" s="178"/>
      <c r="FA39" s="179"/>
      <c r="FB39" s="179"/>
      <c r="FC39" s="179"/>
      <c r="FD39" s="179"/>
      <c r="FE39" s="179"/>
      <c r="FF39" s="179"/>
      <c r="FG39" s="179"/>
      <c r="FH39" s="179"/>
      <c r="FI39" s="179"/>
      <c r="FJ39" s="179"/>
      <c r="FK39" s="180"/>
    </row>
    <row r="40" spans="1:167" s="58" customFormat="1" ht="10.5" customHeight="1" thickBot="1" x14ac:dyDescent="0.25">
      <c r="N40" s="234" t="s">
        <v>59</v>
      </c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H40" s="233" t="s">
        <v>292</v>
      </c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</row>
    <row r="41" spans="1:167" ht="10.5" customHeight="1" x14ac:dyDescent="0.2">
      <c r="A41" s="57" t="s">
        <v>300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X41" s="240" t="s">
        <v>299</v>
      </c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7"/>
    </row>
    <row r="42" spans="1:167" ht="10.5" customHeight="1" x14ac:dyDescent="0.2">
      <c r="A42" s="57" t="s">
        <v>298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X42" s="231" t="s">
        <v>297</v>
      </c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2"/>
      <c r="CL42" s="232"/>
      <c r="CM42" s="232"/>
      <c r="CN42" s="232"/>
      <c r="CO42" s="232"/>
      <c r="CP42" s="232"/>
      <c r="CQ42" s="232"/>
      <c r="CR42" s="232"/>
      <c r="CS42" s="232"/>
      <c r="CT42" s="232"/>
      <c r="CU42" s="232"/>
      <c r="CV42" s="232"/>
      <c r="CW42" s="232"/>
      <c r="CX42" s="232"/>
      <c r="CY42" s="232"/>
      <c r="CZ42" s="232"/>
      <c r="DA42" s="232"/>
      <c r="DB42" s="232"/>
      <c r="DC42" s="232"/>
      <c r="DD42" s="232"/>
      <c r="DE42" s="232"/>
      <c r="DF42" s="232"/>
      <c r="DG42" s="232"/>
      <c r="DH42" s="232"/>
      <c r="DI42" s="232"/>
      <c r="DJ42" s="232"/>
      <c r="DK42" s="232"/>
      <c r="DL42" s="232"/>
      <c r="DM42" s="232"/>
      <c r="DN42" s="232"/>
      <c r="DO42" s="232"/>
      <c r="DP42" s="232"/>
      <c r="DQ42" s="232"/>
      <c r="DR42" s="232"/>
      <c r="DS42" s="232"/>
      <c r="DT42" s="232"/>
      <c r="DU42" s="232"/>
      <c r="DV42" s="232"/>
      <c r="DW42" s="232"/>
      <c r="DX42" s="232"/>
      <c r="DY42" s="232"/>
      <c r="DZ42" s="232"/>
      <c r="EA42" s="232"/>
      <c r="EB42" s="232"/>
      <c r="EC42" s="232"/>
      <c r="ED42" s="232"/>
      <c r="EE42" s="232"/>
      <c r="EF42" s="232"/>
      <c r="EG42" s="232"/>
      <c r="EH42" s="232"/>
      <c r="EI42" s="232"/>
      <c r="EJ42" s="232"/>
      <c r="EK42" s="232"/>
      <c r="EL42" s="232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5"/>
    </row>
    <row r="43" spans="1:167" ht="10.5" customHeight="1" x14ac:dyDescent="0.2">
      <c r="A43" s="57" t="s">
        <v>296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X43" s="63"/>
      <c r="BY43" s="57" t="s">
        <v>295</v>
      </c>
      <c r="CL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62"/>
    </row>
    <row r="44" spans="1:167" ht="10.5" customHeight="1" x14ac:dyDescent="0.2">
      <c r="N44" s="234" t="s">
        <v>59</v>
      </c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H44" s="233" t="s">
        <v>292</v>
      </c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X44" s="63"/>
      <c r="BY44" s="57" t="s">
        <v>294</v>
      </c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Z44" s="174"/>
      <c r="DA44" s="174"/>
      <c r="DB44" s="174"/>
      <c r="DC44" s="174"/>
      <c r="DD44" s="174"/>
      <c r="DE44" s="174"/>
      <c r="DF44" s="174"/>
      <c r="DG44" s="174"/>
      <c r="DH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C44" s="176"/>
      <c r="ED44" s="176"/>
      <c r="EE44" s="176"/>
      <c r="EF44" s="176"/>
      <c r="EG44" s="176"/>
      <c r="EH44" s="176"/>
      <c r="EI44" s="176"/>
      <c r="EJ44" s="176"/>
      <c r="EK44" s="176"/>
      <c r="EL44" s="176"/>
      <c r="FJ44" s="57"/>
      <c r="FK44" s="62"/>
    </row>
    <row r="45" spans="1:167" ht="10.5" customHeight="1" x14ac:dyDescent="0.2">
      <c r="A45" s="57" t="s">
        <v>295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X45" s="63"/>
      <c r="CL45" s="175" t="s">
        <v>293</v>
      </c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Z45" s="175" t="s">
        <v>59</v>
      </c>
      <c r="DA45" s="175"/>
      <c r="DB45" s="175"/>
      <c r="DC45" s="175"/>
      <c r="DD45" s="175"/>
      <c r="DE45" s="175"/>
      <c r="DF45" s="175"/>
      <c r="DG45" s="175"/>
      <c r="DH45" s="175"/>
      <c r="DJ45" s="175" t="s">
        <v>292</v>
      </c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C45" s="175" t="s">
        <v>291</v>
      </c>
      <c r="ED45" s="175"/>
      <c r="EE45" s="175"/>
      <c r="EF45" s="175"/>
      <c r="EG45" s="175"/>
      <c r="EH45" s="175"/>
      <c r="EI45" s="175"/>
      <c r="EJ45" s="175"/>
      <c r="EK45" s="175"/>
      <c r="EL45" s="175"/>
      <c r="FJ45" s="64"/>
      <c r="FK45" s="62"/>
    </row>
    <row r="46" spans="1:167" ht="10.5" customHeight="1" x14ac:dyDescent="0.2">
      <c r="A46" s="57" t="s">
        <v>294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X46" s="63"/>
      <c r="BY46" s="177" t="s">
        <v>290</v>
      </c>
      <c r="BZ46" s="177"/>
      <c r="CA46" s="176"/>
      <c r="CB46" s="176"/>
      <c r="CC46" s="176"/>
      <c r="CD46" s="176"/>
      <c r="CE46" s="176"/>
      <c r="CF46" s="172" t="s">
        <v>290</v>
      </c>
      <c r="CG46" s="172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7">
        <v>20</v>
      </c>
      <c r="DF46" s="177"/>
      <c r="DG46" s="177"/>
      <c r="DH46" s="177"/>
      <c r="DI46" s="173"/>
      <c r="DJ46" s="173"/>
      <c r="DK46" s="173"/>
      <c r="DL46" s="172" t="s">
        <v>289</v>
      </c>
      <c r="DM46" s="172"/>
      <c r="DN46" s="172"/>
      <c r="ED46" s="57"/>
      <c r="EE46" s="57"/>
      <c r="EF46" s="57"/>
      <c r="EG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62"/>
    </row>
    <row r="47" spans="1:167" s="58" customFormat="1" ht="9.75" customHeight="1" thickBot="1" x14ac:dyDescent="0.25">
      <c r="N47" s="175" t="s">
        <v>293</v>
      </c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D47" s="175" t="s">
        <v>59</v>
      </c>
      <c r="AE47" s="175"/>
      <c r="AF47" s="175"/>
      <c r="AG47" s="175"/>
      <c r="AH47" s="175"/>
      <c r="AI47" s="175"/>
      <c r="AJ47" s="175"/>
      <c r="AK47" s="175"/>
      <c r="AL47" s="175"/>
      <c r="AM47" s="175"/>
      <c r="AO47" s="175" t="s">
        <v>292</v>
      </c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H47" s="230" t="s">
        <v>291</v>
      </c>
      <c r="BI47" s="230"/>
      <c r="BJ47" s="230"/>
      <c r="BK47" s="230"/>
      <c r="BL47" s="230"/>
      <c r="BM47" s="230"/>
      <c r="BN47" s="230"/>
      <c r="BO47" s="230"/>
      <c r="BP47" s="230"/>
      <c r="BQ47" s="230"/>
      <c r="BR47" s="230"/>
      <c r="BS47" s="230"/>
      <c r="BT47" s="230"/>
      <c r="BU47" s="230"/>
      <c r="BX47" s="61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59"/>
    </row>
    <row r="48" spans="1:167" s="57" customFormat="1" ht="10.5" customHeight="1" x14ac:dyDescent="0.2">
      <c r="A48" s="177" t="s">
        <v>290</v>
      </c>
      <c r="B48" s="177"/>
      <c r="C48" s="176"/>
      <c r="D48" s="176"/>
      <c r="E48" s="176"/>
      <c r="F48" s="176"/>
      <c r="G48" s="176"/>
      <c r="H48" s="172" t="s">
        <v>290</v>
      </c>
      <c r="I48" s="172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7">
        <v>20</v>
      </c>
      <c r="AH48" s="177"/>
      <c r="AI48" s="177"/>
      <c r="AJ48" s="177"/>
      <c r="AK48" s="173"/>
      <c r="AL48" s="173"/>
      <c r="AM48" s="173"/>
      <c r="AN48" s="172" t="s">
        <v>289</v>
      </c>
      <c r="AO48" s="172"/>
      <c r="AP48" s="172"/>
    </row>
    <row r="49" s="57" customFormat="1" ht="3" customHeight="1" x14ac:dyDescent="0.2"/>
  </sheetData>
  <mergeCells count="133">
    <mergeCell ref="BP1:FK1"/>
    <mergeCell ref="BP2:FK2"/>
    <mergeCell ref="BP4:FK4"/>
    <mergeCell ref="BP5:FK5"/>
    <mergeCell ref="BP3:FK3"/>
    <mergeCell ref="AY28:BH32"/>
    <mergeCell ref="CN33:DA33"/>
    <mergeCell ref="DB33:DO33"/>
    <mergeCell ref="EN33:FK33"/>
    <mergeCell ref="DY6:FK6"/>
    <mergeCell ref="DY7:FK7"/>
    <mergeCell ref="BP7:CK7"/>
    <mergeCell ref="BP6:CK6"/>
    <mergeCell ref="EZ10:FK10"/>
    <mergeCell ref="BQ8:BU8"/>
    <mergeCell ref="BV8:BW8"/>
    <mergeCell ref="BX8:CT8"/>
    <mergeCell ref="CY8:DA8"/>
    <mergeCell ref="DB8:DD8"/>
    <mergeCell ref="B9:EX9"/>
    <mergeCell ref="CU8:CX8"/>
    <mergeCell ref="AO13:EL14"/>
    <mergeCell ref="EZ15:FK17"/>
    <mergeCell ref="AO18:EL18"/>
    <mergeCell ref="AO21:EL22"/>
    <mergeCell ref="AO19:EL20"/>
    <mergeCell ref="CN32:DA32"/>
    <mergeCell ref="DB32:DO32"/>
    <mergeCell ref="L25:AV25"/>
    <mergeCell ref="CN36:DA36"/>
    <mergeCell ref="DB36:DO36"/>
    <mergeCell ref="BS36:CM36"/>
    <mergeCell ref="DP36:EM36"/>
    <mergeCell ref="CN34:DA34"/>
    <mergeCell ref="DP33:EM33"/>
    <mergeCell ref="DP34:EM34"/>
    <mergeCell ref="DB34:DO34"/>
    <mergeCell ref="DP28:FK31"/>
    <mergeCell ref="BI28:CM28"/>
    <mergeCell ref="BI29:CM29"/>
    <mergeCell ref="CB30:CD30"/>
    <mergeCell ref="CN28:DO31"/>
    <mergeCell ref="EN32:FK32"/>
    <mergeCell ref="AO34:AX34"/>
    <mergeCell ref="BI33:BR33"/>
    <mergeCell ref="BI34:BR34"/>
    <mergeCell ref="AO33:AX33"/>
    <mergeCell ref="AY33:BH33"/>
    <mergeCell ref="AY34:BH34"/>
    <mergeCell ref="AY35:BH35"/>
    <mergeCell ref="A28:AD32"/>
    <mergeCell ref="AE28:AN32"/>
    <mergeCell ref="AO28:AX32"/>
    <mergeCell ref="N39:AF39"/>
    <mergeCell ref="BX41:EL41"/>
    <mergeCell ref="AH39:BF39"/>
    <mergeCell ref="DP32:EM32"/>
    <mergeCell ref="BS32:CM32"/>
    <mergeCell ref="BX42:EL42"/>
    <mergeCell ref="CL44:CX44"/>
    <mergeCell ref="EC44:EL44"/>
    <mergeCell ref="AH43:BF43"/>
    <mergeCell ref="AH44:BF44"/>
    <mergeCell ref="EC45:EL45"/>
    <mergeCell ref="N43:AF43"/>
    <mergeCell ref="N44:AF44"/>
    <mergeCell ref="N40:AF40"/>
    <mergeCell ref="AH40:BF40"/>
    <mergeCell ref="A48:B48"/>
    <mergeCell ref="C48:G48"/>
    <mergeCell ref="H48:I48"/>
    <mergeCell ref="J48:AF48"/>
    <mergeCell ref="N47:AB47"/>
    <mergeCell ref="AD47:AM47"/>
    <mergeCell ref="AD46:AM46"/>
    <mergeCell ref="N46:AB46"/>
    <mergeCell ref="CF46:CG46"/>
    <mergeCell ref="AG48:AJ48"/>
    <mergeCell ref="AK48:AM48"/>
    <mergeCell ref="AN48:AP48"/>
    <mergeCell ref="AO46:BF46"/>
    <mergeCell ref="AO47:BF47"/>
    <mergeCell ref="BH46:BU46"/>
    <mergeCell ref="BH47:BU47"/>
    <mergeCell ref="BY46:BZ46"/>
    <mergeCell ref="CA46:CE46"/>
    <mergeCell ref="L24:AV24"/>
    <mergeCell ref="CN35:DA35"/>
    <mergeCell ref="DB35:DO35"/>
    <mergeCell ref="BI35:BR35"/>
    <mergeCell ref="AE35:AN35"/>
    <mergeCell ref="EZ38:FK38"/>
    <mergeCell ref="AR12:AV12"/>
    <mergeCell ref="AW12:AX12"/>
    <mergeCell ref="AY12:BU12"/>
    <mergeCell ref="CC12:CE12"/>
    <mergeCell ref="DP35:EM35"/>
    <mergeCell ref="AE33:AN33"/>
    <mergeCell ref="BV12:BY12"/>
    <mergeCell ref="AY16:BZ17"/>
    <mergeCell ref="BZ12:CB12"/>
    <mergeCell ref="AO35:AX35"/>
    <mergeCell ref="BS33:CM33"/>
    <mergeCell ref="BS34:CM34"/>
    <mergeCell ref="BI32:BR32"/>
    <mergeCell ref="BS35:CM35"/>
    <mergeCell ref="A35:AD35"/>
    <mergeCell ref="A33:AD33"/>
    <mergeCell ref="A34:AD34"/>
    <mergeCell ref="AE34:AN34"/>
    <mergeCell ref="EZ39:FK39"/>
    <mergeCell ref="EZ11:FK11"/>
    <mergeCell ref="EZ12:FK12"/>
    <mergeCell ref="EZ18:FK18"/>
    <mergeCell ref="EZ20:FK20"/>
    <mergeCell ref="EZ21:FK22"/>
    <mergeCell ref="EZ19:FK19"/>
    <mergeCell ref="EZ24:FK24"/>
    <mergeCell ref="EN35:FK35"/>
    <mergeCell ref="EZ13:FK14"/>
    <mergeCell ref="EN34:FK34"/>
    <mergeCell ref="EN36:FK36"/>
    <mergeCell ref="EN26:FK26"/>
    <mergeCell ref="EZ23:FK23"/>
    <mergeCell ref="DL46:DN46"/>
    <mergeCell ref="DI46:DK46"/>
    <mergeCell ref="DJ44:EA44"/>
    <mergeCell ref="CZ44:DH44"/>
    <mergeCell ref="DJ45:EA45"/>
    <mergeCell ref="CH46:DD46"/>
    <mergeCell ref="DE46:DH46"/>
    <mergeCell ref="CL45:CX45"/>
    <mergeCell ref="CZ45:DH45"/>
  </mergeCells>
  <pageMargins left="0.39370078740157483" right="0.31496062992125984" top="0.59055118110236227" bottom="0.35433070866141736" header="0.19685039370078741" footer="0.19685039370078741"/>
  <pageSetup paperSize="9" scale="9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115" zoomScaleNormal="115" zoomScaleSheetLayoutView="130" workbookViewId="0">
      <selection activeCell="C5" sqref="C5"/>
    </sheetView>
  </sheetViews>
  <sheetFormatPr defaultColWidth="9.33203125" defaultRowHeight="14.25" x14ac:dyDescent="0.2"/>
  <cols>
    <col min="1" max="1" width="21.1640625" style="7" customWidth="1"/>
    <col min="2" max="2" width="12.33203125" style="7" customWidth="1"/>
    <col min="3" max="3" width="24.83203125" style="7" customWidth="1"/>
    <col min="4" max="9" width="14.33203125" style="7" customWidth="1"/>
    <col min="10" max="10" width="11.83203125" style="7" customWidth="1"/>
    <col min="11" max="11" width="9.33203125" style="7"/>
    <col min="12" max="12" width="26.33203125" style="7" customWidth="1"/>
    <col min="13" max="16384" width="9.33203125" style="7"/>
  </cols>
  <sheetData>
    <row r="1" spans="1:12" ht="37.5" customHeight="1" x14ac:dyDescent="0.2">
      <c r="A1" s="140" t="s">
        <v>75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69.75" customHeight="1" x14ac:dyDescent="0.2">
      <c r="A2" s="8" t="s">
        <v>73</v>
      </c>
      <c r="B2" s="8" t="s">
        <v>63</v>
      </c>
      <c r="C2" s="8" t="s">
        <v>64</v>
      </c>
      <c r="D2" s="8" t="s">
        <v>65</v>
      </c>
      <c r="E2" s="8" t="s">
        <v>66</v>
      </c>
      <c r="F2" s="8" t="s">
        <v>67</v>
      </c>
      <c r="G2" s="8" t="s">
        <v>68</v>
      </c>
      <c r="H2" s="8" t="s">
        <v>74</v>
      </c>
      <c r="I2" s="8" t="s">
        <v>69</v>
      </c>
      <c r="J2" s="8" t="s">
        <v>70</v>
      </c>
      <c r="K2" s="8" t="s">
        <v>71</v>
      </c>
      <c r="L2" s="8" t="s">
        <v>72</v>
      </c>
    </row>
    <row r="3" spans="1:12" ht="16.5" customHeight="1" x14ac:dyDescent="0.2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63" customHeight="1" x14ac:dyDescent="0.2">
      <c r="A4" s="34" t="str">
        <f>[1]стр.1_3!$A$62</f>
        <v>000000000001530122611Г420010003007001007100101</v>
      </c>
      <c r="B4" s="37"/>
      <c r="C4" s="37" t="s">
        <v>423</v>
      </c>
      <c r="D4" s="37" t="s">
        <v>395</v>
      </c>
      <c r="E4" s="37" t="s">
        <v>395</v>
      </c>
      <c r="F4" s="37" t="s">
        <v>395</v>
      </c>
      <c r="G4" s="37" t="s">
        <v>396</v>
      </c>
      <c r="H4" s="37" t="s">
        <v>397</v>
      </c>
      <c r="I4" s="37"/>
      <c r="J4" s="37" t="s">
        <v>397</v>
      </c>
      <c r="K4" s="125" t="s">
        <v>422</v>
      </c>
      <c r="L4" s="37" t="s">
        <v>398</v>
      </c>
    </row>
    <row r="5" spans="1:12" ht="16.5" customHeight="1" x14ac:dyDescent="0.2">
      <c r="A5" s="37"/>
      <c r="B5" s="37"/>
      <c r="C5" s="37"/>
      <c r="D5" s="37"/>
      <c r="E5" s="37"/>
      <c r="F5" s="37"/>
      <c r="G5" s="38"/>
      <c r="H5" s="38"/>
      <c r="I5" s="37"/>
      <c r="J5" s="37"/>
      <c r="K5" s="37"/>
      <c r="L5" s="37"/>
    </row>
  </sheetData>
  <mergeCells count="1">
    <mergeCell ref="A1:L1"/>
  </mergeCells>
  <printOptions horizontalCentered="1"/>
  <pageMargins left="0.19685040000000001" right="3.9370079999999997E-3" top="0.39370080000000002" bottom="0.39370080000000002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zoomScale="75" zoomScaleNormal="75" zoomScaleSheetLayoutView="115" workbookViewId="0">
      <selection activeCell="A16" sqref="A16"/>
    </sheetView>
  </sheetViews>
  <sheetFormatPr defaultColWidth="9.33203125" defaultRowHeight="14.25" x14ac:dyDescent="0.2"/>
  <cols>
    <col min="1" max="1" width="142" style="7" customWidth="1"/>
    <col min="2" max="2" width="23.33203125" style="7" customWidth="1"/>
    <col min="3" max="16384" width="9.33203125" style="7"/>
  </cols>
  <sheetData>
    <row r="1" spans="1:2" x14ac:dyDescent="0.2">
      <c r="A1" s="99" t="s">
        <v>345</v>
      </c>
    </row>
    <row r="2" spans="1:2" ht="12.6" customHeight="1" x14ac:dyDescent="0.2">
      <c r="A2" s="142" t="s">
        <v>346</v>
      </c>
      <c r="B2" s="142"/>
    </row>
    <row r="3" spans="1:2" ht="12.75" customHeight="1" x14ac:dyDescent="0.2">
      <c r="A3" s="141"/>
      <c r="B3" s="141"/>
    </row>
    <row r="4" spans="1:2" ht="14.25" customHeight="1" x14ac:dyDescent="0.2">
      <c r="A4" s="9" t="s">
        <v>10</v>
      </c>
      <c r="B4" s="9" t="s">
        <v>11</v>
      </c>
    </row>
    <row r="5" spans="1:2" ht="22.5" customHeight="1" x14ac:dyDescent="0.2">
      <c r="A5" s="10" t="s">
        <v>12</v>
      </c>
      <c r="B5" s="10" t="s">
        <v>13</v>
      </c>
    </row>
    <row r="6" spans="1:2" ht="18" customHeight="1" x14ac:dyDescent="0.2">
      <c r="A6" s="11" t="s">
        <v>79</v>
      </c>
      <c r="B6" s="13">
        <v>8987602</v>
      </c>
    </row>
    <row r="7" spans="1:2" ht="33.75" customHeight="1" x14ac:dyDescent="0.2">
      <c r="A7" s="12" t="s">
        <v>76</v>
      </c>
      <c r="B7" s="13">
        <v>8987602</v>
      </c>
    </row>
    <row r="8" spans="1:2" ht="30" customHeight="1" x14ac:dyDescent="0.2">
      <c r="A8" s="12" t="s">
        <v>77</v>
      </c>
      <c r="B8" s="13"/>
    </row>
    <row r="9" spans="1:2" ht="33.75" customHeight="1" x14ac:dyDescent="0.2">
      <c r="A9" s="12" t="s">
        <v>78</v>
      </c>
      <c r="B9" s="13"/>
    </row>
    <row r="10" spans="1:2" ht="20.25" customHeight="1" x14ac:dyDescent="0.2">
      <c r="A10" s="11" t="s">
        <v>80</v>
      </c>
      <c r="B10" s="13">
        <v>6415069.2199999997</v>
      </c>
    </row>
    <row r="11" spans="1:2" ht="18" customHeight="1" x14ac:dyDescent="0.2">
      <c r="A11" s="12" t="s">
        <v>81</v>
      </c>
      <c r="B11" s="13">
        <v>1528390</v>
      </c>
    </row>
  </sheetData>
  <mergeCells count="2">
    <mergeCell ref="A3:B3"/>
    <mergeCell ref="A2:B2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opLeftCell="B1" zoomScale="75" zoomScaleNormal="75" zoomScaleSheetLayoutView="115" workbookViewId="0">
      <selection activeCell="C28" sqref="C28"/>
    </sheetView>
  </sheetViews>
  <sheetFormatPr defaultRowHeight="12.75" x14ac:dyDescent="0.2"/>
  <cols>
    <col min="2" max="2" width="142" customWidth="1"/>
    <col min="3" max="3" width="19.33203125" customWidth="1"/>
    <col min="4" max="4" width="59" customWidth="1"/>
  </cols>
  <sheetData>
    <row r="1" spans="1:4" ht="14.25" x14ac:dyDescent="0.2">
      <c r="C1" s="21" t="s">
        <v>111</v>
      </c>
    </row>
    <row r="2" spans="1:4" ht="18.75" customHeight="1" x14ac:dyDescent="0.2">
      <c r="A2" s="144" t="s">
        <v>15</v>
      </c>
      <c r="B2" s="144"/>
      <c r="C2" s="144"/>
      <c r="D2" s="143" t="s">
        <v>96</v>
      </c>
    </row>
    <row r="3" spans="1:4" ht="18.75" customHeight="1" x14ac:dyDescent="0.2">
      <c r="A3" s="145" t="s">
        <v>348</v>
      </c>
      <c r="B3" s="145"/>
      <c r="C3" s="145"/>
      <c r="D3" s="143"/>
    </row>
    <row r="4" spans="1:4" ht="12.6" customHeight="1" x14ac:dyDescent="0.2">
      <c r="A4" s="96"/>
      <c r="B4" s="96" t="s">
        <v>347</v>
      </c>
      <c r="C4" s="96"/>
      <c r="D4" s="143"/>
    </row>
    <row r="5" spans="1:4" ht="21.75" customHeight="1" x14ac:dyDescent="0.2">
      <c r="A5" s="14" t="s">
        <v>95</v>
      </c>
      <c r="B5" s="14" t="s">
        <v>10</v>
      </c>
      <c r="C5" s="9" t="s">
        <v>97</v>
      </c>
      <c r="D5" s="143"/>
    </row>
    <row r="6" spans="1:4" ht="14.25" customHeight="1" x14ac:dyDescent="0.2">
      <c r="A6" s="17">
        <v>1</v>
      </c>
      <c r="B6" s="17">
        <v>2</v>
      </c>
      <c r="C6" s="10">
        <v>3</v>
      </c>
      <c r="D6" s="16"/>
    </row>
    <row r="7" spans="1:4" ht="20.25" customHeight="1" x14ac:dyDescent="0.2">
      <c r="A7" s="17">
        <v>1</v>
      </c>
      <c r="B7" s="15" t="s">
        <v>16</v>
      </c>
      <c r="C7" s="13">
        <v>15402671.220000001</v>
      </c>
      <c r="D7" s="7"/>
    </row>
    <row r="8" spans="1:4" ht="20.25" customHeight="1" x14ac:dyDescent="0.2">
      <c r="A8" s="17"/>
      <c r="B8" s="15" t="s">
        <v>83</v>
      </c>
      <c r="C8" s="13"/>
      <c r="D8" s="7"/>
    </row>
    <row r="9" spans="1:4" ht="20.25" customHeight="1" x14ac:dyDescent="0.2">
      <c r="A9" s="17" t="s">
        <v>98</v>
      </c>
      <c r="B9" s="19" t="s">
        <v>84</v>
      </c>
      <c r="C9" s="13">
        <v>8987602</v>
      </c>
      <c r="D9" s="7"/>
    </row>
    <row r="10" spans="1:4" ht="20.25" customHeight="1" x14ac:dyDescent="0.2">
      <c r="A10" s="17"/>
      <c r="B10" s="19" t="s">
        <v>24</v>
      </c>
      <c r="C10" s="13"/>
      <c r="D10" s="7"/>
    </row>
    <row r="11" spans="1:4" ht="20.25" customHeight="1" x14ac:dyDescent="0.2">
      <c r="A11" s="17" t="s">
        <v>99</v>
      </c>
      <c r="B11" s="20" t="s">
        <v>85</v>
      </c>
      <c r="C11" s="13">
        <v>7700073.4100000001</v>
      </c>
      <c r="D11" s="18"/>
    </row>
    <row r="12" spans="1:4" ht="20.25" customHeight="1" x14ac:dyDescent="0.2">
      <c r="A12" s="17" t="s">
        <v>100</v>
      </c>
      <c r="B12" s="19" t="s">
        <v>86</v>
      </c>
      <c r="C12" s="13">
        <v>1528390</v>
      </c>
      <c r="D12" s="7"/>
    </row>
    <row r="13" spans="1:4" ht="20.25" customHeight="1" x14ac:dyDescent="0.2">
      <c r="A13" s="17"/>
      <c r="B13" s="19" t="s">
        <v>24</v>
      </c>
      <c r="C13" s="13"/>
      <c r="D13" s="7"/>
    </row>
    <row r="14" spans="1:4" ht="20.25" customHeight="1" x14ac:dyDescent="0.2">
      <c r="A14" s="17" t="s">
        <v>101</v>
      </c>
      <c r="B14" s="20" t="s">
        <v>85</v>
      </c>
      <c r="C14" s="13">
        <v>1075903.6100000001</v>
      </c>
      <c r="D14" s="7"/>
    </row>
    <row r="15" spans="1:4" ht="20.25" customHeight="1" x14ac:dyDescent="0.2">
      <c r="A15" s="17">
        <v>2</v>
      </c>
      <c r="B15" s="15" t="s">
        <v>17</v>
      </c>
      <c r="C15" s="13"/>
      <c r="D15" s="7"/>
    </row>
    <row r="16" spans="1:4" ht="20.25" customHeight="1" x14ac:dyDescent="0.2">
      <c r="A16" s="17"/>
      <c r="B16" s="15" t="s">
        <v>83</v>
      </c>
      <c r="C16" s="13"/>
      <c r="D16" s="7"/>
    </row>
    <row r="17" spans="1:4" ht="20.25" customHeight="1" x14ac:dyDescent="0.2">
      <c r="A17" s="17" t="s">
        <v>102</v>
      </c>
      <c r="B17" s="19" t="s">
        <v>87</v>
      </c>
      <c r="C17" s="13"/>
      <c r="D17" s="7"/>
    </row>
    <row r="18" spans="1:4" ht="20.25" customHeight="1" x14ac:dyDescent="0.2">
      <c r="A18" s="17"/>
      <c r="B18" s="19" t="s">
        <v>24</v>
      </c>
      <c r="C18" s="13"/>
      <c r="D18" s="7"/>
    </row>
    <row r="19" spans="1:4" ht="20.25" customHeight="1" x14ac:dyDescent="0.2">
      <c r="A19" s="17" t="s">
        <v>103</v>
      </c>
      <c r="B19" s="20" t="s">
        <v>349</v>
      </c>
      <c r="C19" s="13"/>
      <c r="D19" s="7"/>
    </row>
    <row r="20" spans="1:4" ht="20.25" customHeight="1" x14ac:dyDescent="0.2">
      <c r="A20" s="17" t="s">
        <v>104</v>
      </c>
      <c r="B20" s="20" t="s">
        <v>88</v>
      </c>
      <c r="C20" s="13"/>
      <c r="D20" s="7"/>
    </row>
    <row r="21" spans="1:4" ht="20.25" customHeight="1" x14ac:dyDescent="0.2">
      <c r="A21" s="17" t="s">
        <v>105</v>
      </c>
      <c r="B21" s="19" t="s">
        <v>89</v>
      </c>
      <c r="C21" s="13"/>
      <c r="D21" s="7"/>
    </row>
    <row r="22" spans="1:4" ht="20.25" customHeight="1" x14ac:dyDescent="0.2">
      <c r="A22" s="17" t="s">
        <v>106</v>
      </c>
      <c r="B22" s="19" t="s">
        <v>90</v>
      </c>
      <c r="C22" s="13"/>
      <c r="D22" s="7"/>
    </row>
    <row r="23" spans="1:4" ht="20.25" customHeight="1" x14ac:dyDescent="0.2">
      <c r="A23" s="17" t="s">
        <v>107</v>
      </c>
      <c r="B23" s="19" t="s">
        <v>91</v>
      </c>
      <c r="C23" s="13"/>
      <c r="D23" s="7"/>
    </row>
    <row r="24" spans="1:4" ht="20.25" customHeight="1" x14ac:dyDescent="0.2">
      <c r="A24" s="17">
        <v>3</v>
      </c>
      <c r="B24" s="15" t="s">
        <v>18</v>
      </c>
      <c r="C24" s="13">
        <v>56163.65</v>
      </c>
      <c r="D24" s="7"/>
    </row>
    <row r="25" spans="1:4" ht="20.25" customHeight="1" x14ac:dyDescent="0.2">
      <c r="A25" s="17"/>
      <c r="B25" s="15" t="s">
        <v>83</v>
      </c>
      <c r="C25" s="13"/>
      <c r="D25" s="7"/>
    </row>
    <row r="26" spans="1:4" ht="20.25" customHeight="1" x14ac:dyDescent="0.2">
      <c r="A26" s="17" t="s">
        <v>108</v>
      </c>
      <c r="B26" s="19" t="s">
        <v>92</v>
      </c>
      <c r="C26" s="13"/>
      <c r="D26" s="7"/>
    </row>
    <row r="27" spans="1:4" ht="20.25" customHeight="1" x14ac:dyDescent="0.2">
      <c r="A27" s="17" t="s">
        <v>109</v>
      </c>
      <c r="B27" s="19" t="s">
        <v>93</v>
      </c>
      <c r="C27" s="13">
        <v>56163.65</v>
      </c>
      <c r="D27" s="7"/>
    </row>
    <row r="28" spans="1:4" ht="20.25" customHeight="1" x14ac:dyDescent="0.2">
      <c r="A28" s="17"/>
      <c r="B28" s="20" t="s">
        <v>24</v>
      </c>
      <c r="C28" s="13"/>
      <c r="D28" s="7"/>
    </row>
    <row r="29" spans="1:4" ht="20.25" customHeight="1" x14ac:dyDescent="0.2">
      <c r="A29" s="17" t="s">
        <v>110</v>
      </c>
      <c r="B29" s="20" t="s">
        <v>94</v>
      </c>
      <c r="C29" s="13"/>
      <c r="D29" s="7"/>
    </row>
  </sheetData>
  <mergeCells count="3">
    <mergeCell ref="D2:D5"/>
    <mergeCell ref="A2:C2"/>
    <mergeCell ref="A3:C3"/>
  </mergeCells>
  <printOptions horizontalCentered="1"/>
  <pageMargins left="0.19685040000000001" right="3.9370079999999997E-3" top="0.39370080000000002" bottom="0.39370080000000002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115" zoomScaleNormal="115" zoomScaleSheetLayoutView="115" workbookViewId="0">
      <selection activeCell="C7" sqref="C7:C38"/>
    </sheetView>
  </sheetViews>
  <sheetFormatPr defaultColWidth="9.33203125" defaultRowHeight="14.25" x14ac:dyDescent="0.2"/>
  <cols>
    <col min="1" max="1" width="36.33203125" style="23" customWidth="1"/>
    <col min="2" max="2" width="11.1640625" style="23" customWidth="1"/>
    <col min="3" max="3" width="26.1640625" style="23" customWidth="1"/>
    <col min="4" max="4" width="17" style="23" customWidth="1"/>
    <col min="5" max="5" width="19.33203125" style="23" customWidth="1"/>
    <col min="6" max="6" width="15" style="23" customWidth="1"/>
    <col min="7" max="8" width="17.6640625" style="23" customWidth="1"/>
    <col min="9" max="9" width="22.1640625" style="23" customWidth="1"/>
    <col min="10" max="10" width="24.1640625" style="23" customWidth="1"/>
    <col min="11" max="16384" width="9.33203125" style="23"/>
  </cols>
  <sheetData>
    <row r="1" spans="1:10" ht="22.5" customHeight="1" x14ac:dyDescent="0.2"/>
    <row r="2" spans="1:10" ht="45" customHeight="1" x14ac:dyDescent="0.2">
      <c r="A2" s="146" t="s">
        <v>434</v>
      </c>
      <c r="B2" s="146"/>
      <c r="C2" s="146"/>
      <c r="D2" s="146"/>
      <c r="E2" s="146"/>
      <c r="F2" s="146"/>
      <c r="G2" s="146"/>
      <c r="H2" s="146"/>
      <c r="I2" s="146"/>
    </row>
    <row r="3" spans="1:10" ht="26.25" customHeight="1" x14ac:dyDescent="0.2">
      <c r="A3" s="147" t="s">
        <v>377</v>
      </c>
      <c r="B3" s="147"/>
      <c r="C3" s="147"/>
      <c r="D3" s="147"/>
      <c r="E3" s="147"/>
      <c r="F3" s="147"/>
      <c r="G3" s="147"/>
      <c r="H3" s="147"/>
      <c r="I3" s="147"/>
      <c r="J3" s="35" t="s">
        <v>159</v>
      </c>
    </row>
    <row r="4" spans="1:10" ht="24.6" customHeight="1" x14ac:dyDescent="0.2">
      <c r="A4" s="148" t="s">
        <v>19</v>
      </c>
      <c r="B4" s="148" t="s">
        <v>20</v>
      </c>
      <c r="C4" s="148" t="s">
        <v>21</v>
      </c>
      <c r="D4" s="148" t="s">
        <v>22</v>
      </c>
      <c r="E4" s="148"/>
      <c r="F4" s="148"/>
      <c r="G4" s="148"/>
      <c r="H4" s="148"/>
      <c r="I4" s="148"/>
    </row>
    <row r="5" spans="1:10" ht="20.100000000000001" customHeight="1" x14ac:dyDescent="0.2">
      <c r="A5" s="149" t="s">
        <v>0</v>
      </c>
      <c r="B5" s="149" t="s">
        <v>0</v>
      </c>
      <c r="C5" s="149" t="s">
        <v>0</v>
      </c>
      <c r="D5" s="148" t="s">
        <v>23</v>
      </c>
      <c r="E5" s="148" t="s">
        <v>24</v>
      </c>
      <c r="F5" s="148"/>
      <c r="G5" s="148"/>
      <c r="H5" s="148"/>
      <c r="I5" s="148"/>
    </row>
    <row r="6" spans="1:10" ht="96" customHeight="1" x14ac:dyDescent="0.2">
      <c r="A6" s="149" t="s">
        <v>0</v>
      </c>
      <c r="B6" s="149" t="s">
        <v>0</v>
      </c>
      <c r="C6" s="149" t="s">
        <v>0</v>
      </c>
      <c r="D6" s="149" t="s">
        <v>0</v>
      </c>
      <c r="E6" s="127" t="s">
        <v>350</v>
      </c>
      <c r="F6" s="127" t="s">
        <v>25</v>
      </c>
      <c r="G6" s="127" t="s">
        <v>26</v>
      </c>
      <c r="H6" s="127" t="s">
        <v>351</v>
      </c>
      <c r="I6" s="127" t="s">
        <v>27</v>
      </c>
    </row>
    <row r="7" spans="1:10" ht="20.85" customHeight="1" x14ac:dyDescent="0.2">
      <c r="A7" s="127" t="s">
        <v>28</v>
      </c>
      <c r="B7" s="127" t="s">
        <v>29</v>
      </c>
      <c r="C7" s="127" t="s">
        <v>30</v>
      </c>
      <c r="D7" s="127" t="s">
        <v>31</v>
      </c>
      <c r="E7" s="127" t="s">
        <v>32</v>
      </c>
      <c r="F7" s="127" t="s">
        <v>33</v>
      </c>
      <c r="G7" s="127">
        <v>7</v>
      </c>
      <c r="H7" s="127" t="s">
        <v>35</v>
      </c>
      <c r="I7" s="127" t="s">
        <v>36</v>
      </c>
    </row>
    <row r="8" spans="1:10" ht="21" customHeight="1" x14ac:dyDescent="0.2">
      <c r="A8" s="28" t="s">
        <v>37</v>
      </c>
      <c r="B8" s="128" t="s">
        <v>38</v>
      </c>
      <c r="C8" s="127" t="s">
        <v>39</v>
      </c>
      <c r="D8" s="28">
        <f>D10+D13</f>
        <v>9348730</v>
      </c>
      <c r="E8" s="28">
        <f>E16</f>
        <v>9257730</v>
      </c>
      <c r="F8" s="28">
        <f>F16</f>
        <v>0</v>
      </c>
      <c r="G8" s="28">
        <v>0</v>
      </c>
      <c r="H8" s="28">
        <v>0</v>
      </c>
      <c r="I8" s="28">
        <f>I16</f>
        <v>91000</v>
      </c>
    </row>
    <row r="9" spans="1:10" ht="21" customHeight="1" x14ac:dyDescent="0.2">
      <c r="A9" s="11" t="s">
        <v>40</v>
      </c>
      <c r="B9" s="127" t="s">
        <v>41</v>
      </c>
      <c r="C9" s="129" t="s">
        <v>0</v>
      </c>
      <c r="D9" s="11" t="s">
        <v>379</v>
      </c>
      <c r="E9" s="127" t="s">
        <v>39</v>
      </c>
      <c r="F9" s="127" t="s">
        <v>39</v>
      </c>
      <c r="G9" s="127" t="s">
        <v>39</v>
      </c>
      <c r="H9" s="127" t="s">
        <v>39</v>
      </c>
      <c r="I9" s="11"/>
    </row>
    <row r="10" spans="1:10" ht="21" customHeight="1" x14ac:dyDescent="0.2">
      <c r="A10" s="11" t="s">
        <v>42</v>
      </c>
      <c r="B10" s="127" t="s">
        <v>43</v>
      </c>
      <c r="C10" s="129" t="s">
        <v>435</v>
      </c>
      <c r="D10" s="11">
        <f>E10+I10</f>
        <v>9348730</v>
      </c>
      <c r="E10" s="11">
        <f>E16</f>
        <v>9257730</v>
      </c>
      <c r="F10" s="127" t="s">
        <v>39</v>
      </c>
      <c r="G10" s="127" t="s">
        <v>39</v>
      </c>
      <c r="H10" s="127" t="s">
        <v>39</v>
      </c>
      <c r="I10" s="11">
        <f>I16</f>
        <v>91000</v>
      </c>
    </row>
    <row r="11" spans="1:10" ht="34.5" customHeight="1" x14ac:dyDescent="0.2">
      <c r="A11" s="11" t="s">
        <v>45</v>
      </c>
      <c r="B11" s="127" t="s">
        <v>44</v>
      </c>
      <c r="C11" s="129" t="s">
        <v>0</v>
      </c>
      <c r="D11" s="11"/>
      <c r="E11" s="127" t="s">
        <v>39</v>
      </c>
      <c r="F11" s="127" t="s">
        <v>39</v>
      </c>
      <c r="G11" s="127" t="s">
        <v>39</v>
      </c>
      <c r="H11" s="127" t="s">
        <v>39</v>
      </c>
      <c r="I11" s="11"/>
    </row>
    <row r="12" spans="1:10" ht="78" customHeight="1" x14ac:dyDescent="0.2">
      <c r="A12" s="11" t="s">
        <v>46</v>
      </c>
      <c r="B12" s="127" t="s">
        <v>47</v>
      </c>
      <c r="C12" s="129" t="s">
        <v>0</v>
      </c>
      <c r="D12" s="11"/>
      <c r="E12" s="127" t="s">
        <v>39</v>
      </c>
      <c r="F12" s="127" t="s">
        <v>39</v>
      </c>
      <c r="G12" s="127" t="s">
        <v>39</v>
      </c>
      <c r="H12" s="127" t="s">
        <v>39</v>
      </c>
      <c r="I12" s="11"/>
    </row>
    <row r="13" spans="1:10" ht="32.25" customHeight="1" x14ac:dyDescent="0.2">
      <c r="A13" s="11" t="s">
        <v>48</v>
      </c>
      <c r="B13" s="127" t="s">
        <v>49</v>
      </c>
      <c r="C13" s="129" t="s">
        <v>436</v>
      </c>
      <c r="D13" s="11">
        <f>F13</f>
        <v>0</v>
      </c>
      <c r="E13" s="127" t="s">
        <v>39</v>
      </c>
      <c r="F13" s="11">
        <f>F16</f>
        <v>0</v>
      </c>
      <c r="G13" s="11"/>
      <c r="H13" s="127"/>
      <c r="I13" s="127" t="s">
        <v>39</v>
      </c>
    </row>
    <row r="14" spans="1:10" ht="21" customHeight="1" x14ac:dyDescent="0.2">
      <c r="A14" s="11" t="s">
        <v>50</v>
      </c>
      <c r="B14" s="127" t="s">
        <v>51</v>
      </c>
      <c r="C14" s="129" t="s">
        <v>0</v>
      </c>
      <c r="D14" s="11"/>
      <c r="E14" s="127" t="s">
        <v>39</v>
      </c>
      <c r="F14" s="127" t="s">
        <v>39</v>
      </c>
      <c r="G14" s="127" t="s">
        <v>39</v>
      </c>
      <c r="H14" s="127" t="s">
        <v>39</v>
      </c>
      <c r="I14" s="11"/>
    </row>
    <row r="15" spans="1:10" ht="21" customHeight="1" x14ac:dyDescent="0.2">
      <c r="A15" s="11" t="s">
        <v>52</v>
      </c>
      <c r="B15" s="127" t="s">
        <v>53</v>
      </c>
      <c r="C15" s="127" t="s">
        <v>113</v>
      </c>
      <c r="D15" s="11"/>
      <c r="E15" s="127" t="s">
        <v>39</v>
      </c>
      <c r="F15" s="127" t="s">
        <v>39</v>
      </c>
      <c r="G15" s="127" t="s">
        <v>39</v>
      </c>
      <c r="H15" s="127" t="s">
        <v>39</v>
      </c>
      <c r="I15" s="11"/>
    </row>
    <row r="16" spans="1:10" ht="18" customHeight="1" x14ac:dyDescent="0.2">
      <c r="A16" s="28" t="s">
        <v>54</v>
      </c>
      <c r="B16" s="128" t="s">
        <v>55</v>
      </c>
      <c r="C16" s="127" t="s">
        <v>39</v>
      </c>
      <c r="D16" s="28">
        <f>D17++D24+D30</f>
        <v>9348730</v>
      </c>
      <c r="E16" s="28">
        <f>E17++E24+E30</f>
        <v>9257730</v>
      </c>
      <c r="F16" s="28">
        <f t="shared" ref="F16:I16" si="0">F17++F24+F30</f>
        <v>0</v>
      </c>
      <c r="G16" s="28">
        <f t="shared" si="0"/>
        <v>0</v>
      </c>
      <c r="H16" s="28">
        <f t="shared" si="0"/>
        <v>0</v>
      </c>
      <c r="I16" s="28">
        <f t="shared" si="0"/>
        <v>91000</v>
      </c>
    </row>
    <row r="17" spans="1:9" ht="16.5" customHeight="1" x14ac:dyDescent="0.2">
      <c r="A17" s="12" t="s">
        <v>115</v>
      </c>
      <c r="B17" s="127">
        <v>210</v>
      </c>
      <c r="C17" s="129" t="s">
        <v>437</v>
      </c>
      <c r="D17" s="11">
        <f>E17+F17+G17+H17+I17</f>
        <v>7613170</v>
      </c>
      <c r="E17" s="11">
        <f>E18+E21+E22+E23</f>
        <v>7547170</v>
      </c>
      <c r="F17" s="11"/>
      <c r="G17" s="11"/>
      <c r="H17" s="11"/>
      <c r="I17" s="11">
        <f t="shared" ref="I17" si="1">I18+I21+I22+I23</f>
        <v>66000</v>
      </c>
    </row>
    <row r="18" spans="1:9" ht="49.5" customHeight="1" x14ac:dyDescent="0.2">
      <c r="A18" s="26" t="s">
        <v>114</v>
      </c>
      <c r="B18" s="127">
        <v>211</v>
      </c>
      <c r="C18" s="129" t="s">
        <v>437</v>
      </c>
      <c r="D18" s="11">
        <f t="shared" ref="D18:D38" si="2">E18+F18+G18+H18+I18</f>
        <v>7607970</v>
      </c>
      <c r="E18" s="11">
        <f>E19+E20</f>
        <v>7541970</v>
      </c>
      <c r="F18" s="11"/>
      <c r="G18" s="11"/>
      <c r="H18" s="11"/>
      <c r="I18" s="11">
        <f t="shared" ref="I18" si="3">I19+I20</f>
        <v>66000</v>
      </c>
    </row>
    <row r="19" spans="1:9" ht="24.75" customHeight="1" x14ac:dyDescent="0.2">
      <c r="A19" s="27" t="s">
        <v>123</v>
      </c>
      <c r="B19" s="127" t="s">
        <v>124</v>
      </c>
      <c r="C19" s="129" t="s">
        <v>437</v>
      </c>
      <c r="D19" s="11">
        <f t="shared" si="2"/>
        <v>5855630</v>
      </c>
      <c r="E19" s="11">
        <v>5805630</v>
      </c>
      <c r="F19" s="11"/>
      <c r="G19" s="11"/>
      <c r="H19" s="11"/>
      <c r="I19" s="11">
        <v>50000</v>
      </c>
    </row>
    <row r="20" spans="1:9" ht="136.5" customHeight="1" x14ac:dyDescent="0.2">
      <c r="A20" s="27" t="s">
        <v>125</v>
      </c>
      <c r="B20" s="127" t="s">
        <v>126</v>
      </c>
      <c r="C20" s="129" t="s">
        <v>437</v>
      </c>
      <c r="D20" s="11">
        <f t="shared" si="2"/>
        <v>1752340</v>
      </c>
      <c r="E20" s="11">
        <v>1736340</v>
      </c>
      <c r="F20" s="11"/>
      <c r="G20" s="11"/>
      <c r="H20" s="11"/>
      <c r="I20" s="11">
        <v>16000</v>
      </c>
    </row>
    <row r="21" spans="1:9" ht="49.5" customHeight="1" x14ac:dyDescent="0.2">
      <c r="A21" s="26" t="s">
        <v>121</v>
      </c>
      <c r="B21" s="127">
        <v>212</v>
      </c>
      <c r="C21" s="127"/>
      <c r="D21" s="11">
        <f>E21</f>
        <v>5200</v>
      </c>
      <c r="E21" s="11">
        <v>5200</v>
      </c>
      <c r="F21" s="11"/>
      <c r="G21" s="11"/>
      <c r="H21" s="11"/>
      <c r="I21" s="11"/>
    </row>
    <row r="22" spans="1:9" ht="37.5" customHeight="1" x14ac:dyDescent="0.2">
      <c r="A22" s="26" t="s">
        <v>122</v>
      </c>
      <c r="B22" s="127">
        <v>213</v>
      </c>
      <c r="C22" s="129" t="s">
        <v>437</v>
      </c>
      <c r="D22" s="11">
        <f>E22</f>
        <v>0</v>
      </c>
      <c r="E22" s="11">
        <v>0</v>
      </c>
      <c r="F22" s="11"/>
      <c r="G22" s="11"/>
      <c r="H22" s="11"/>
      <c r="I22" s="11"/>
    </row>
    <row r="23" spans="1:9" ht="36" customHeight="1" x14ac:dyDescent="0.2">
      <c r="A23" s="12" t="s">
        <v>116</v>
      </c>
      <c r="B23" s="127">
        <v>220</v>
      </c>
      <c r="C23" s="129"/>
      <c r="D23" s="11">
        <f t="shared" si="2"/>
        <v>0</v>
      </c>
      <c r="E23" s="11">
        <v>0</v>
      </c>
      <c r="F23" s="11"/>
      <c r="G23" s="11"/>
      <c r="H23" s="11"/>
      <c r="I23" s="11"/>
    </row>
    <row r="24" spans="1:9" ht="36" customHeight="1" x14ac:dyDescent="0.2">
      <c r="A24" s="12" t="s">
        <v>117</v>
      </c>
      <c r="B24" s="127">
        <v>230</v>
      </c>
      <c r="C24" s="129" t="s">
        <v>437</v>
      </c>
      <c r="D24" s="11">
        <f t="shared" si="2"/>
        <v>309000</v>
      </c>
      <c r="E24" s="11">
        <f>E25+E26+E27</f>
        <v>309000</v>
      </c>
      <c r="F24" s="11"/>
      <c r="G24" s="11"/>
      <c r="H24" s="11"/>
      <c r="I24" s="11"/>
    </row>
    <row r="25" spans="1:9" ht="30" customHeight="1" x14ac:dyDescent="0.2">
      <c r="A25" s="26" t="s">
        <v>127</v>
      </c>
      <c r="B25" s="127">
        <v>231</v>
      </c>
      <c r="C25" s="129" t="s">
        <v>437</v>
      </c>
      <c r="D25" s="11">
        <f t="shared" si="2"/>
        <v>241400</v>
      </c>
      <c r="E25" s="11">
        <v>241400</v>
      </c>
      <c r="F25" s="11"/>
      <c r="G25" s="11"/>
      <c r="H25" s="11"/>
      <c r="I25" s="11"/>
    </row>
    <row r="26" spans="1:9" ht="20.25" customHeight="1" x14ac:dyDescent="0.2">
      <c r="A26" s="26" t="s">
        <v>128</v>
      </c>
      <c r="B26" s="127">
        <v>232</v>
      </c>
      <c r="C26" s="129" t="s">
        <v>437</v>
      </c>
      <c r="D26" s="11">
        <f t="shared" si="2"/>
        <v>62388</v>
      </c>
      <c r="E26" s="11">
        <v>62388</v>
      </c>
      <c r="F26" s="11"/>
      <c r="G26" s="11"/>
      <c r="H26" s="11"/>
      <c r="I26" s="11"/>
    </row>
    <row r="27" spans="1:9" ht="20.25" customHeight="1" x14ac:dyDescent="0.2">
      <c r="A27" s="26" t="s">
        <v>129</v>
      </c>
      <c r="B27" s="127">
        <v>233</v>
      </c>
      <c r="C27" s="129" t="s">
        <v>437</v>
      </c>
      <c r="D27" s="11">
        <f t="shared" si="2"/>
        <v>5212</v>
      </c>
      <c r="E27" s="11">
        <v>5212</v>
      </c>
      <c r="F27" s="11"/>
      <c r="G27" s="11"/>
      <c r="H27" s="11"/>
      <c r="I27" s="11"/>
    </row>
    <row r="28" spans="1:9" ht="39" customHeight="1" x14ac:dyDescent="0.2">
      <c r="A28" s="12" t="s">
        <v>118</v>
      </c>
      <c r="B28" s="127">
        <v>240</v>
      </c>
      <c r="C28" s="129"/>
      <c r="D28" s="11"/>
      <c r="E28" s="11"/>
      <c r="F28" s="11"/>
      <c r="G28" s="11"/>
      <c r="H28" s="11"/>
      <c r="I28" s="11"/>
    </row>
    <row r="29" spans="1:9" ht="48.75" customHeight="1" x14ac:dyDescent="0.2">
      <c r="A29" s="12" t="s">
        <v>119</v>
      </c>
      <c r="B29" s="127">
        <v>250</v>
      </c>
      <c r="C29" s="129"/>
      <c r="D29" s="11"/>
      <c r="E29" s="11"/>
      <c r="F29" s="11"/>
      <c r="G29" s="11"/>
      <c r="H29" s="11"/>
      <c r="I29" s="11"/>
    </row>
    <row r="30" spans="1:9" ht="34.5" customHeight="1" x14ac:dyDescent="0.2">
      <c r="A30" s="12" t="s">
        <v>120</v>
      </c>
      <c r="B30" s="127">
        <v>260</v>
      </c>
      <c r="C30" s="127" t="s">
        <v>39</v>
      </c>
      <c r="D30" s="11">
        <f t="shared" si="2"/>
        <v>1426560</v>
      </c>
      <c r="E30" s="11">
        <f>E31+E32+E33+E34+E35+E36+E37+E38</f>
        <v>1401560</v>
      </c>
      <c r="F30" s="11">
        <f t="shared" ref="F30" si="4">F31+F32+F33+F34+F35+F36+F37+F38</f>
        <v>0</v>
      </c>
      <c r="G30" s="11"/>
      <c r="H30" s="11"/>
      <c r="I30" s="11">
        <f>I38</f>
        <v>25000</v>
      </c>
    </row>
    <row r="31" spans="1:9" ht="26.25" customHeight="1" x14ac:dyDescent="0.2">
      <c r="A31" s="26" t="s">
        <v>130</v>
      </c>
      <c r="B31" s="127">
        <v>261</v>
      </c>
      <c r="C31" s="129" t="s">
        <v>437</v>
      </c>
      <c r="D31" s="11">
        <f t="shared" si="2"/>
        <v>34840</v>
      </c>
      <c r="E31" s="11">
        <v>34840</v>
      </c>
      <c r="F31" s="11"/>
      <c r="G31" s="11"/>
      <c r="H31" s="11"/>
      <c r="I31" s="11"/>
    </row>
    <row r="32" spans="1:9" ht="26.25" customHeight="1" x14ac:dyDescent="0.2">
      <c r="A32" s="26" t="s">
        <v>131</v>
      </c>
      <c r="B32" s="127">
        <v>262</v>
      </c>
      <c r="C32" s="129" t="s">
        <v>437</v>
      </c>
      <c r="D32" s="11">
        <f t="shared" si="2"/>
        <v>0</v>
      </c>
      <c r="E32" s="11">
        <v>0</v>
      </c>
      <c r="F32" s="11"/>
      <c r="G32" s="11"/>
      <c r="H32" s="11"/>
      <c r="I32" s="11"/>
    </row>
    <row r="33" spans="1:9" ht="26.25" customHeight="1" x14ac:dyDescent="0.2">
      <c r="A33" s="26" t="s">
        <v>132</v>
      </c>
      <c r="B33" s="127">
        <v>263</v>
      </c>
      <c r="C33" s="129" t="s">
        <v>437</v>
      </c>
      <c r="D33" s="11">
        <f t="shared" si="2"/>
        <v>956100</v>
      </c>
      <c r="E33" s="11">
        <v>956100</v>
      </c>
      <c r="F33" s="11"/>
      <c r="G33" s="11"/>
      <c r="H33" s="11"/>
      <c r="I33" s="11"/>
    </row>
    <row r="34" spans="1:9" ht="26.25" customHeight="1" x14ac:dyDescent="0.2">
      <c r="A34" s="26" t="s">
        <v>133</v>
      </c>
      <c r="B34" s="127">
        <v>264</v>
      </c>
      <c r="C34" s="129"/>
      <c r="D34" s="11"/>
      <c r="E34" s="11"/>
      <c r="F34" s="11"/>
      <c r="G34" s="11"/>
      <c r="H34" s="11"/>
      <c r="I34" s="11"/>
    </row>
    <row r="35" spans="1:9" ht="33.75" customHeight="1" x14ac:dyDescent="0.2">
      <c r="A35" s="26" t="s">
        <v>134</v>
      </c>
      <c r="B35" s="127">
        <v>265</v>
      </c>
      <c r="C35" s="129" t="s">
        <v>437</v>
      </c>
      <c r="D35" s="11">
        <f t="shared" si="2"/>
        <v>201620</v>
      </c>
      <c r="E35" s="11">
        <v>201620</v>
      </c>
      <c r="F35" s="11">
        <v>0</v>
      </c>
      <c r="G35" s="11"/>
      <c r="H35" s="11"/>
      <c r="I35" s="11"/>
    </row>
    <row r="36" spans="1:9" ht="26.25" customHeight="1" x14ac:dyDescent="0.2">
      <c r="A36" s="26" t="s">
        <v>135</v>
      </c>
      <c r="B36" s="127">
        <v>266</v>
      </c>
      <c r="C36" s="129" t="s">
        <v>437</v>
      </c>
      <c r="D36" s="11">
        <f>E36+F36+G36+H36+I36</f>
        <v>109000</v>
      </c>
      <c r="E36" s="11">
        <v>109000</v>
      </c>
      <c r="F36" s="11"/>
      <c r="G36" s="11"/>
      <c r="H36" s="11"/>
      <c r="I36" s="11"/>
    </row>
    <row r="37" spans="1:9" ht="33.75" customHeight="1" x14ac:dyDescent="0.2">
      <c r="A37" s="26" t="s">
        <v>136</v>
      </c>
      <c r="B37" s="127">
        <v>267</v>
      </c>
      <c r="C37" s="129" t="s">
        <v>437</v>
      </c>
      <c r="D37" s="11">
        <f t="shared" si="2"/>
        <v>0</v>
      </c>
      <c r="E37" s="11">
        <v>0</v>
      </c>
      <c r="F37" s="11"/>
      <c r="G37" s="11"/>
      <c r="H37" s="11"/>
      <c r="I37" s="11"/>
    </row>
    <row r="38" spans="1:9" ht="34.5" customHeight="1" x14ac:dyDescent="0.2">
      <c r="A38" s="26" t="s">
        <v>137</v>
      </c>
      <c r="B38" s="127">
        <v>268</v>
      </c>
      <c r="C38" s="129" t="s">
        <v>437</v>
      </c>
      <c r="D38" s="11">
        <f t="shared" si="2"/>
        <v>125000</v>
      </c>
      <c r="E38" s="11">
        <v>100000</v>
      </c>
      <c r="F38" s="11">
        <v>0</v>
      </c>
      <c r="G38" s="11"/>
      <c r="H38" s="11"/>
      <c r="I38" s="11">
        <v>25000</v>
      </c>
    </row>
    <row r="39" spans="1:9" ht="38.25" customHeight="1" x14ac:dyDescent="0.2">
      <c r="A39" s="28" t="s">
        <v>138</v>
      </c>
      <c r="B39" s="128">
        <v>300</v>
      </c>
      <c r="C39" s="127"/>
      <c r="D39" s="11"/>
      <c r="E39" s="11"/>
      <c r="F39" s="11"/>
      <c r="G39" s="11"/>
      <c r="H39" s="11"/>
      <c r="I39" s="11"/>
    </row>
    <row r="40" spans="1:9" ht="20.25" customHeight="1" x14ac:dyDescent="0.2">
      <c r="A40" s="25" t="s">
        <v>139</v>
      </c>
      <c r="B40" s="127">
        <v>310</v>
      </c>
      <c r="C40" s="127"/>
      <c r="D40" s="11"/>
      <c r="E40" s="11"/>
      <c r="F40" s="11"/>
      <c r="G40" s="11"/>
      <c r="H40" s="11"/>
      <c r="I40" s="11"/>
    </row>
    <row r="41" spans="1:9" ht="20.25" customHeight="1" x14ac:dyDescent="0.2">
      <c r="A41" s="25" t="s">
        <v>140</v>
      </c>
      <c r="B41" s="127">
        <v>320</v>
      </c>
      <c r="C41" s="127"/>
      <c r="D41" s="11"/>
      <c r="E41" s="11"/>
      <c r="F41" s="11"/>
      <c r="G41" s="11"/>
      <c r="H41" s="11"/>
      <c r="I41" s="11"/>
    </row>
    <row r="42" spans="1:9" ht="32.25" customHeight="1" x14ac:dyDescent="0.2">
      <c r="A42" s="28" t="s">
        <v>143</v>
      </c>
      <c r="B42" s="128">
        <v>400</v>
      </c>
      <c r="C42" s="127"/>
      <c r="D42" s="11"/>
      <c r="E42" s="11"/>
      <c r="F42" s="11"/>
      <c r="G42" s="11"/>
      <c r="H42" s="11"/>
      <c r="I42" s="11"/>
    </row>
    <row r="43" spans="1:9" ht="21.75" customHeight="1" x14ac:dyDescent="0.2">
      <c r="A43" s="25" t="s">
        <v>141</v>
      </c>
      <c r="B43" s="127">
        <v>410</v>
      </c>
      <c r="C43" s="127"/>
      <c r="D43" s="11"/>
      <c r="E43" s="11"/>
      <c r="F43" s="11"/>
      <c r="G43" s="11"/>
      <c r="H43" s="11"/>
      <c r="I43" s="11"/>
    </row>
    <row r="44" spans="1:9" ht="21.75" customHeight="1" x14ac:dyDescent="0.2">
      <c r="A44" s="25" t="s">
        <v>142</v>
      </c>
      <c r="B44" s="127">
        <v>420</v>
      </c>
      <c r="C44" s="127"/>
      <c r="D44" s="11"/>
      <c r="E44" s="11"/>
      <c r="F44" s="11"/>
      <c r="G44" s="11"/>
      <c r="H44" s="11"/>
      <c r="I44" s="11"/>
    </row>
    <row r="45" spans="1:9" ht="23.25" customHeight="1" x14ac:dyDescent="0.2">
      <c r="A45" s="28" t="s">
        <v>144</v>
      </c>
      <c r="B45" s="128">
        <v>500</v>
      </c>
      <c r="C45" s="127"/>
      <c r="D45" s="11"/>
      <c r="E45" s="11"/>
      <c r="F45" s="11"/>
      <c r="G45" s="11"/>
      <c r="H45" s="11"/>
      <c r="I45" s="11"/>
    </row>
    <row r="46" spans="1:9" ht="23.25" customHeight="1" x14ac:dyDescent="0.2">
      <c r="A46" s="28" t="s">
        <v>57</v>
      </c>
      <c r="B46" s="128">
        <v>600</v>
      </c>
      <c r="C46" s="127"/>
      <c r="D46" s="11"/>
      <c r="E46" s="11"/>
      <c r="F46" s="11"/>
      <c r="G46" s="11"/>
      <c r="H46" s="11"/>
      <c r="I46" s="11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5" zoomScale="115" zoomScaleNormal="115" zoomScaleSheetLayoutView="115" workbookViewId="0">
      <selection activeCell="C7" sqref="C7:C38"/>
    </sheetView>
  </sheetViews>
  <sheetFormatPr defaultColWidth="9.33203125" defaultRowHeight="14.25" x14ac:dyDescent="0.2"/>
  <cols>
    <col min="1" max="1" width="36.33203125" style="23" customWidth="1"/>
    <col min="2" max="2" width="11.1640625" style="23" customWidth="1"/>
    <col min="3" max="3" width="26.1640625" style="23" customWidth="1"/>
    <col min="4" max="4" width="17" style="23" customWidth="1"/>
    <col min="5" max="5" width="19.33203125" style="23" customWidth="1"/>
    <col min="6" max="6" width="15" style="23" customWidth="1"/>
    <col min="7" max="8" width="17.6640625" style="23" customWidth="1"/>
    <col min="9" max="9" width="22.1640625" style="23" customWidth="1"/>
    <col min="10" max="10" width="24.1640625" style="23" customWidth="1"/>
    <col min="11" max="16384" width="9.33203125" style="23"/>
  </cols>
  <sheetData>
    <row r="1" spans="1:10" ht="22.5" customHeight="1" x14ac:dyDescent="0.2"/>
    <row r="2" spans="1:10" ht="45" customHeight="1" x14ac:dyDescent="0.2">
      <c r="A2" s="146" t="s">
        <v>424</v>
      </c>
      <c r="B2" s="146"/>
      <c r="C2" s="146"/>
      <c r="D2" s="146"/>
      <c r="E2" s="146"/>
      <c r="F2" s="146"/>
      <c r="G2" s="146"/>
      <c r="H2" s="146"/>
      <c r="I2" s="146"/>
    </row>
    <row r="3" spans="1:10" ht="26.25" customHeight="1" x14ac:dyDescent="0.2">
      <c r="A3" s="147" t="s">
        <v>377</v>
      </c>
      <c r="B3" s="147"/>
      <c r="C3" s="147"/>
      <c r="D3" s="147"/>
      <c r="E3" s="147"/>
      <c r="F3" s="147"/>
      <c r="G3" s="147"/>
      <c r="H3" s="147"/>
      <c r="I3" s="147"/>
      <c r="J3" s="35" t="s">
        <v>159</v>
      </c>
    </row>
    <row r="4" spans="1:10" ht="24.6" customHeight="1" x14ac:dyDescent="0.2">
      <c r="A4" s="148" t="s">
        <v>19</v>
      </c>
      <c r="B4" s="148" t="s">
        <v>20</v>
      </c>
      <c r="C4" s="148" t="s">
        <v>21</v>
      </c>
      <c r="D4" s="148" t="s">
        <v>22</v>
      </c>
      <c r="E4" s="148"/>
      <c r="F4" s="148"/>
      <c r="G4" s="148"/>
      <c r="H4" s="148"/>
      <c r="I4" s="148"/>
    </row>
    <row r="5" spans="1:10" ht="20.100000000000001" customHeight="1" x14ac:dyDescent="0.2">
      <c r="A5" s="149" t="s">
        <v>0</v>
      </c>
      <c r="B5" s="149" t="s">
        <v>0</v>
      </c>
      <c r="C5" s="149" t="s">
        <v>0</v>
      </c>
      <c r="D5" s="148" t="s">
        <v>23</v>
      </c>
      <c r="E5" s="148" t="s">
        <v>24</v>
      </c>
      <c r="F5" s="148"/>
      <c r="G5" s="148"/>
      <c r="H5" s="148"/>
      <c r="I5" s="148"/>
    </row>
    <row r="6" spans="1:10" ht="96" customHeight="1" x14ac:dyDescent="0.2">
      <c r="A6" s="149" t="s">
        <v>0</v>
      </c>
      <c r="B6" s="149" t="s">
        <v>0</v>
      </c>
      <c r="C6" s="149" t="s">
        <v>0</v>
      </c>
      <c r="D6" s="149" t="s">
        <v>0</v>
      </c>
      <c r="E6" s="127" t="s">
        <v>350</v>
      </c>
      <c r="F6" s="127" t="s">
        <v>25</v>
      </c>
      <c r="G6" s="127" t="s">
        <v>26</v>
      </c>
      <c r="H6" s="127" t="s">
        <v>351</v>
      </c>
      <c r="I6" s="127" t="s">
        <v>27</v>
      </c>
    </row>
    <row r="7" spans="1:10" ht="20.85" customHeight="1" x14ac:dyDescent="0.2">
      <c r="A7" s="127" t="s">
        <v>28</v>
      </c>
      <c r="B7" s="127" t="s">
        <v>29</v>
      </c>
      <c r="C7" s="131" t="s">
        <v>30</v>
      </c>
      <c r="D7" s="127" t="s">
        <v>31</v>
      </c>
      <c r="E7" s="127" t="s">
        <v>32</v>
      </c>
      <c r="F7" s="127" t="s">
        <v>33</v>
      </c>
      <c r="G7" s="127">
        <v>7</v>
      </c>
      <c r="H7" s="127" t="s">
        <v>35</v>
      </c>
      <c r="I7" s="127" t="s">
        <v>36</v>
      </c>
    </row>
    <row r="8" spans="1:10" ht="21" customHeight="1" x14ac:dyDescent="0.2">
      <c r="A8" s="28" t="s">
        <v>37</v>
      </c>
      <c r="B8" s="128" t="s">
        <v>38</v>
      </c>
      <c r="C8" s="131" t="s">
        <v>39</v>
      </c>
      <c r="D8" s="28">
        <f>D16</f>
        <v>9348730</v>
      </c>
      <c r="E8" s="28">
        <f>'поступления и выплаты2017'!E8</f>
        <v>9257730</v>
      </c>
      <c r="F8" s="28">
        <f>'поступления и выплаты2017'!F8</f>
        <v>0</v>
      </c>
      <c r="G8" s="28">
        <v>0</v>
      </c>
      <c r="H8" s="28">
        <v>0</v>
      </c>
      <c r="I8" s="28">
        <f>'поступления и выплаты2017'!I8</f>
        <v>91000</v>
      </c>
    </row>
    <row r="9" spans="1:10" ht="21" customHeight="1" x14ac:dyDescent="0.2">
      <c r="A9" s="11" t="s">
        <v>40</v>
      </c>
      <c r="B9" s="127" t="s">
        <v>41</v>
      </c>
      <c r="C9" s="129" t="s">
        <v>0</v>
      </c>
      <c r="D9" s="11" t="s">
        <v>379</v>
      </c>
      <c r="E9" s="28" t="str">
        <f>'поступления и выплаты2017'!E9</f>
        <v>X</v>
      </c>
      <c r="F9" s="28" t="str">
        <f>'поступления и выплаты2017'!F9</f>
        <v>X</v>
      </c>
      <c r="G9" s="127" t="s">
        <v>39</v>
      </c>
      <c r="H9" s="127" t="s">
        <v>39</v>
      </c>
      <c r="I9" s="28">
        <f>'поступления и выплаты2017'!I9</f>
        <v>0</v>
      </c>
    </row>
    <row r="10" spans="1:10" ht="21" customHeight="1" x14ac:dyDescent="0.2">
      <c r="A10" s="11" t="s">
        <v>42</v>
      </c>
      <c r="B10" s="127" t="s">
        <v>43</v>
      </c>
      <c r="C10" s="129" t="s">
        <v>435</v>
      </c>
      <c r="D10" s="11">
        <f>D16</f>
        <v>9348730</v>
      </c>
      <c r="E10" s="28">
        <f>'поступления и выплаты2017'!E10</f>
        <v>9257730</v>
      </c>
      <c r="F10" s="28" t="str">
        <f>'поступления и выплаты2017'!F10</f>
        <v>X</v>
      </c>
      <c r="G10" s="127" t="s">
        <v>39</v>
      </c>
      <c r="H10" s="127" t="s">
        <v>39</v>
      </c>
      <c r="I10" s="28">
        <f>'поступления и выплаты2017'!I10</f>
        <v>91000</v>
      </c>
    </row>
    <row r="11" spans="1:10" ht="34.5" customHeight="1" x14ac:dyDescent="0.2">
      <c r="A11" s="11" t="s">
        <v>45</v>
      </c>
      <c r="B11" s="127" t="s">
        <v>44</v>
      </c>
      <c r="C11" s="129" t="s">
        <v>0</v>
      </c>
      <c r="D11" s="11"/>
      <c r="E11" s="28" t="str">
        <f>'поступления и выплаты2017'!E11</f>
        <v>X</v>
      </c>
      <c r="F11" s="28" t="str">
        <f>'поступления и выплаты2017'!F11</f>
        <v>X</v>
      </c>
      <c r="G11" s="127" t="s">
        <v>39</v>
      </c>
      <c r="H11" s="127" t="s">
        <v>39</v>
      </c>
      <c r="I11" s="28">
        <f>'поступления и выплаты2017'!I11</f>
        <v>0</v>
      </c>
    </row>
    <row r="12" spans="1:10" ht="78" customHeight="1" x14ac:dyDescent="0.2">
      <c r="A12" s="11" t="s">
        <v>46</v>
      </c>
      <c r="B12" s="127" t="s">
        <v>47</v>
      </c>
      <c r="C12" s="129" t="s">
        <v>0</v>
      </c>
      <c r="D12" s="11"/>
      <c r="E12" s="28" t="str">
        <f>'поступления и выплаты2017'!E12</f>
        <v>X</v>
      </c>
      <c r="F12" s="28" t="str">
        <f>'поступления и выплаты2017'!F12</f>
        <v>X</v>
      </c>
      <c r="G12" s="127" t="s">
        <v>39</v>
      </c>
      <c r="H12" s="127" t="s">
        <v>39</v>
      </c>
      <c r="I12" s="28">
        <f>'поступления и выплаты2017'!I12</f>
        <v>0</v>
      </c>
    </row>
    <row r="13" spans="1:10" ht="32.25" customHeight="1" x14ac:dyDescent="0.2">
      <c r="A13" s="11" t="s">
        <v>48</v>
      </c>
      <c r="B13" s="127" t="s">
        <v>49</v>
      </c>
      <c r="C13" s="129" t="s">
        <v>436</v>
      </c>
      <c r="D13" s="11">
        <f>F13</f>
        <v>0</v>
      </c>
      <c r="E13" s="28" t="str">
        <f>'поступления и выплаты2017'!E13</f>
        <v>X</v>
      </c>
      <c r="F13" s="28">
        <f>'поступления и выплаты2017'!F13</f>
        <v>0</v>
      </c>
      <c r="G13" s="11"/>
      <c r="H13" s="127"/>
      <c r="I13" s="28" t="str">
        <f>'поступления и выплаты2017'!I13</f>
        <v>X</v>
      </c>
    </row>
    <row r="14" spans="1:10" ht="21" customHeight="1" x14ac:dyDescent="0.2">
      <c r="A14" s="11" t="s">
        <v>50</v>
      </c>
      <c r="B14" s="127" t="s">
        <v>51</v>
      </c>
      <c r="C14" s="129" t="s">
        <v>0</v>
      </c>
      <c r="D14" s="11"/>
      <c r="E14" s="28" t="str">
        <f>'поступления и выплаты2017'!E14</f>
        <v>X</v>
      </c>
      <c r="F14" s="28" t="str">
        <f>'поступления и выплаты2017'!F14</f>
        <v>X</v>
      </c>
      <c r="G14" s="127" t="s">
        <v>39</v>
      </c>
      <c r="H14" s="127" t="s">
        <v>39</v>
      </c>
      <c r="I14" s="28">
        <f>'поступления и выплаты2017'!I14</f>
        <v>0</v>
      </c>
    </row>
    <row r="15" spans="1:10" ht="21" customHeight="1" x14ac:dyDescent="0.2">
      <c r="A15" s="11" t="s">
        <v>52</v>
      </c>
      <c r="B15" s="127" t="s">
        <v>53</v>
      </c>
      <c r="C15" s="131" t="s">
        <v>113</v>
      </c>
      <c r="D15" s="11"/>
      <c r="E15" s="28" t="str">
        <f>'поступления и выплаты2017'!E15</f>
        <v>X</v>
      </c>
      <c r="F15" s="28" t="str">
        <f>'поступления и выплаты2017'!F15</f>
        <v>X</v>
      </c>
      <c r="G15" s="127" t="s">
        <v>39</v>
      </c>
      <c r="H15" s="127" t="s">
        <v>39</v>
      </c>
      <c r="I15" s="28">
        <f>'поступления и выплаты2017'!I15</f>
        <v>0</v>
      </c>
    </row>
    <row r="16" spans="1:10" ht="18" customHeight="1" x14ac:dyDescent="0.2">
      <c r="A16" s="28" t="s">
        <v>54</v>
      </c>
      <c r="B16" s="128" t="s">
        <v>55</v>
      </c>
      <c r="C16" s="131" t="s">
        <v>39</v>
      </c>
      <c r="D16" s="28">
        <f>D17++D24+D30</f>
        <v>9348730</v>
      </c>
      <c r="E16" s="28">
        <f>'поступления и выплаты2017'!E16</f>
        <v>9257730</v>
      </c>
      <c r="F16" s="28">
        <f>'поступления и выплаты2017'!F16</f>
        <v>0</v>
      </c>
      <c r="G16" s="28">
        <f t="shared" ref="G16:H16" si="0">G17++G24+G30</f>
        <v>0</v>
      </c>
      <c r="H16" s="28">
        <f t="shared" si="0"/>
        <v>0</v>
      </c>
      <c r="I16" s="28">
        <f>'поступления и выплаты2017'!I16</f>
        <v>91000</v>
      </c>
    </row>
    <row r="17" spans="1:9" ht="16.5" customHeight="1" x14ac:dyDescent="0.2">
      <c r="A17" s="12" t="s">
        <v>115</v>
      </c>
      <c r="B17" s="127">
        <v>210</v>
      </c>
      <c r="C17" s="129" t="s">
        <v>437</v>
      </c>
      <c r="D17" s="11">
        <f>E17+F17+G17+H17+I17</f>
        <v>7613170</v>
      </c>
      <c r="E17" s="28">
        <f>'поступления и выплаты2017'!E17</f>
        <v>7547170</v>
      </c>
      <c r="F17" s="28">
        <f>'поступления и выплаты2017'!F17</f>
        <v>0</v>
      </c>
      <c r="G17" s="11"/>
      <c r="H17" s="11"/>
      <c r="I17" s="28">
        <f>'поступления и выплаты2017'!I17</f>
        <v>66000</v>
      </c>
    </row>
    <row r="18" spans="1:9" ht="49.5" customHeight="1" x14ac:dyDescent="0.2">
      <c r="A18" s="26" t="s">
        <v>114</v>
      </c>
      <c r="B18" s="127">
        <v>211</v>
      </c>
      <c r="C18" s="129" t="s">
        <v>437</v>
      </c>
      <c r="D18" s="11">
        <f t="shared" ref="D18:D38" si="1">E18+F18+G18+H18+I18</f>
        <v>7607970</v>
      </c>
      <c r="E18" s="28">
        <f>'поступления и выплаты2017'!E18</f>
        <v>7541970</v>
      </c>
      <c r="F18" s="28">
        <f>'поступления и выплаты2017'!F18</f>
        <v>0</v>
      </c>
      <c r="G18" s="11"/>
      <c r="H18" s="11"/>
      <c r="I18" s="28">
        <f>'поступления и выплаты2017'!I18</f>
        <v>66000</v>
      </c>
    </row>
    <row r="19" spans="1:9" ht="24.75" customHeight="1" x14ac:dyDescent="0.2">
      <c r="A19" s="27" t="s">
        <v>123</v>
      </c>
      <c r="B19" s="127" t="s">
        <v>124</v>
      </c>
      <c r="C19" s="129" t="s">
        <v>437</v>
      </c>
      <c r="D19" s="11">
        <f t="shared" si="1"/>
        <v>5855630</v>
      </c>
      <c r="E19" s="28">
        <f>'поступления и выплаты2017'!E19</f>
        <v>5805630</v>
      </c>
      <c r="F19" s="28">
        <f>'поступления и выплаты2017'!F19</f>
        <v>0</v>
      </c>
      <c r="G19" s="11"/>
      <c r="H19" s="11"/>
      <c r="I19" s="28">
        <f>'поступления и выплаты2017'!I19</f>
        <v>50000</v>
      </c>
    </row>
    <row r="20" spans="1:9" ht="136.5" customHeight="1" x14ac:dyDescent="0.2">
      <c r="A20" s="27" t="s">
        <v>125</v>
      </c>
      <c r="B20" s="127" t="s">
        <v>126</v>
      </c>
      <c r="C20" s="129" t="s">
        <v>437</v>
      </c>
      <c r="D20" s="11">
        <f t="shared" si="1"/>
        <v>1752340</v>
      </c>
      <c r="E20" s="28">
        <f>'поступления и выплаты2017'!E20</f>
        <v>1736340</v>
      </c>
      <c r="F20" s="28">
        <f>'поступления и выплаты2017'!F20</f>
        <v>0</v>
      </c>
      <c r="G20" s="11"/>
      <c r="H20" s="11"/>
      <c r="I20" s="28">
        <f>'поступления и выплаты2017'!I20</f>
        <v>16000</v>
      </c>
    </row>
    <row r="21" spans="1:9" ht="49.5" customHeight="1" x14ac:dyDescent="0.2">
      <c r="A21" s="26" t="s">
        <v>121</v>
      </c>
      <c r="B21" s="127">
        <v>212</v>
      </c>
      <c r="C21" s="131"/>
      <c r="D21" s="11">
        <f>E21</f>
        <v>5200</v>
      </c>
      <c r="E21" s="28">
        <f>'поступления и выплаты2017'!E21</f>
        <v>5200</v>
      </c>
      <c r="F21" s="28">
        <f>'поступления и выплаты2017'!F21</f>
        <v>0</v>
      </c>
      <c r="G21" s="11"/>
      <c r="H21" s="11"/>
      <c r="I21" s="28">
        <f>'поступления и выплаты2017'!I21</f>
        <v>0</v>
      </c>
    </row>
    <row r="22" spans="1:9" ht="37.5" customHeight="1" x14ac:dyDescent="0.2">
      <c r="A22" s="26" t="s">
        <v>122</v>
      </c>
      <c r="B22" s="127">
        <v>213</v>
      </c>
      <c r="C22" s="129" t="s">
        <v>437</v>
      </c>
      <c r="D22" s="11">
        <f>E22</f>
        <v>0</v>
      </c>
      <c r="E22" s="28">
        <f>'поступления и выплаты2017'!E22</f>
        <v>0</v>
      </c>
      <c r="F22" s="28">
        <f>'поступления и выплаты2017'!F22</f>
        <v>0</v>
      </c>
      <c r="G22" s="11"/>
      <c r="H22" s="11"/>
      <c r="I22" s="28">
        <f>'поступления и выплаты2017'!I22</f>
        <v>0</v>
      </c>
    </row>
    <row r="23" spans="1:9" ht="36" customHeight="1" x14ac:dyDescent="0.2">
      <c r="A23" s="12" t="s">
        <v>116</v>
      </c>
      <c r="B23" s="127">
        <v>220</v>
      </c>
      <c r="C23" s="129"/>
      <c r="D23" s="11">
        <f t="shared" si="1"/>
        <v>0</v>
      </c>
      <c r="E23" s="28">
        <f>'поступления и выплаты2017'!E23</f>
        <v>0</v>
      </c>
      <c r="F23" s="28">
        <f>'поступления и выплаты2017'!F23</f>
        <v>0</v>
      </c>
      <c r="G23" s="11"/>
      <c r="H23" s="11"/>
      <c r="I23" s="28">
        <f>'поступления и выплаты2017'!I23</f>
        <v>0</v>
      </c>
    </row>
    <row r="24" spans="1:9" ht="36" customHeight="1" x14ac:dyDescent="0.2">
      <c r="A24" s="12" t="s">
        <v>117</v>
      </c>
      <c r="B24" s="127">
        <v>230</v>
      </c>
      <c r="C24" s="129" t="s">
        <v>437</v>
      </c>
      <c r="D24" s="11">
        <f t="shared" si="1"/>
        <v>309000</v>
      </c>
      <c r="E24" s="28">
        <f>'поступления и выплаты2017'!E24</f>
        <v>309000</v>
      </c>
      <c r="F24" s="28">
        <f>'поступления и выплаты2017'!F24</f>
        <v>0</v>
      </c>
      <c r="G24" s="11"/>
      <c r="H24" s="11"/>
      <c r="I24" s="28">
        <f>'поступления и выплаты2017'!I24</f>
        <v>0</v>
      </c>
    </row>
    <row r="25" spans="1:9" ht="30" customHeight="1" x14ac:dyDescent="0.2">
      <c r="A25" s="26" t="s">
        <v>127</v>
      </c>
      <c r="B25" s="127">
        <v>231</v>
      </c>
      <c r="C25" s="129" t="s">
        <v>437</v>
      </c>
      <c r="D25" s="11">
        <f t="shared" si="1"/>
        <v>241400</v>
      </c>
      <c r="E25" s="28">
        <f>'поступления и выплаты2017'!E25</f>
        <v>241400</v>
      </c>
      <c r="F25" s="28">
        <f>'поступления и выплаты2017'!F25</f>
        <v>0</v>
      </c>
      <c r="G25" s="11"/>
      <c r="H25" s="11"/>
      <c r="I25" s="28">
        <f>'поступления и выплаты2017'!I25</f>
        <v>0</v>
      </c>
    </row>
    <row r="26" spans="1:9" ht="20.25" customHeight="1" x14ac:dyDescent="0.2">
      <c r="A26" s="26" t="s">
        <v>128</v>
      </c>
      <c r="B26" s="127">
        <v>232</v>
      </c>
      <c r="C26" s="129" t="s">
        <v>437</v>
      </c>
      <c r="D26" s="11">
        <f t="shared" si="1"/>
        <v>62388</v>
      </c>
      <c r="E26" s="28">
        <f>'поступления и выплаты2017'!E26</f>
        <v>62388</v>
      </c>
      <c r="F26" s="28">
        <f>'поступления и выплаты2017'!F26</f>
        <v>0</v>
      </c>
      <c r="G26" s="11"/>
      <c r="H26" s="11"/>
      <c r="I26" s="28">
        <f>'поступления и выплаты2017'!I26</f>
        <v>0</v>
      </c>
    </row>
    <row r="27" spans="1:9" ht="20.25" customHeight="1" x14ac:dyDescent="0.2">
      <c r="A27" s="26" t="s">
        <v>129</v>
      </c>
      <c r="B27" s="127">
        <v>233</v>
      </c>
      <c r="C27" s="129" t="s">
        <v>437</v>
      </c>
      <c r="D27" s="11">
        <f t="shared" si="1"/>
        <v>5212</v>
      </c>
      <c r="E27" s="28">
        <f>'поступления и выплаты2017'!E27</f>
        <v>5212</v>
      </c>
      <c r="F27" s="28">
        <f>'поступления и выплаты2017'!F27</f>
        <v>0</v>
      </c>
      <c r="G27" s="11"/>
      <c r="H27" s="11"/>
      <c r="I27" s="28">
        <f>'поступления и выплаты2017'!I27</f>
        <v>0</v>
      </c>
    </row>
    <row r="28" spans="1:9" ht="39" customHeight="1" x14ac:dyDescent="0.2">
      <c r="A28" s="12" t="s">
        <v>118</v>
      </c>
      <c r="B28" s="127">
        <v>240</v>
      </c>
      <c r="C28" s="129"/>
      <c r="D28" s="11"/>
      <c r="E28" s="28">
        <f>'поступления и выплаты2017'!E28</f>
        <v>0</v>
      </c>
      <c r="F28" s="28">
        <f>'поступления и выплаты2017'!F28</f>
        <v>0</v>
      </c>
      <c r="G28" s="11"/>
      <c r="H28" s="11"/>
      <c r="I28" s="28">
        <f>'поступления и выплаты2017'!I28</f>
        <v>0</v>
      </c>
    </row>
    <row r="29" spans="1:9" ht="48.75" customHeight="1" x14ac:dyDescent="0.2">
      <c r="A29" s="12" t="s">
        <v>119</v>
      </c>
      <c r="B29" s="127">
        <v>250</v>
      </c>
      <c r="C29" s="129"/>
      <c r="D29" s="11"/>
      <c r="E29" s="28">
        <f>'поступления и выплаты2017'!E29</f>
        <v>0</v>
      </c>
      <c r="F29" s="28">
        <f>'поступления и выплаты2017'!F29</f>
        <v>0</v>
      </c>
      <c r="G29" s="11"/>
      <c r="H29" s="11"/>
      <c r="I29" s="28">
        <f>'поступления и выплаты2017'!I29</f>
        <v>0</v>
      </c>
    </row>
    <row r="30" spans="1:9" ht="34.5" customHeight="1" x14ac:dyDescent="0.2">
      <c r="A30" s="12" t="s">
        <v>120</v>
      </c>
      <c r="B30" s="127">
        <v>260</v>
      </c>
      <c r="C30" s="131" t="s">
        <v>39</v>
      </c>
      <c r="D30" s="11">
        <f t="shared" si="1"/>
        <v>1426560</v>
      </c>
      <c r="E30" s="28">
        <f>'поступления и выплаты2017'!E30</f>
        <v>1401560</v>
      </c>
      <c r="F30" s="28">
        <f>'поступления и выплаты2017'!F30</f>
        <v>0</v>
      </c>
      <c r="G30" s="11"/>
      <c r="H30" s="11"/>
      <c r="I30" s="28">
        <f>'поступления и выплаты2017'!I30</f>
        <v>25000</v>
      </c>
    </row>
    <row r="31" spans="1:9" ht="26.25" customHeight="1" x14ac:dyDescent="0.2">
      <c r="A31" s="26" t="s">
        <v>130</v>
      </c>
      <c r="B31" s="127">
        <v>261</v>
      </c>
      <c r="C31" s="129" t="s">
        <v>437</v>
      </c>
      <c r="D31" s="11">
        <f t="shared" si="1"/>
        <v>34840</v>
      </c>
      <c r="E31" s="28">
        <f>'поступления и выплаты2017'!E31</f>
        <v>34840</v>
      </c>
      <c r="F31" s="28">
        <f>'поступления и выплаты2017'!F31</f>
        <v>0</v>
      </c>
      <c r="G31" s="11"/>
      <c r="H31" s="11"/>
      <c r="I31" s="28">
        <f>'поступления и выплаты2017'!I31</f>
        <v>0</v>
      </c>
    </row>
    <row r="32" spans="1:9" ht="26.25" customHeight="1" x14ac:dyDescent="0.2">
      <c r="A32" s="26" t="s">
        <v>131</v>
      </c>
      <c r="B32" s="127">
        <v>262</v>
      </c>
      <c r="C32" s="129" t="s">
        <v>437</v>
      </c>
      <c r="D32" s="11">
        <f t="shared" si="1"/>
        <v>0</v>
      </c>
      <c r="E32" s="28">
        <f>'поступления и выплаты2017'!E32</f>
        <v>0</v>
      </c>
      <c r="F32" s="28">
        <f>'поступления и выплаты2017'!F32</f>
        <v>0</v>
      </c>
      <c r="G32" s="11"/>
      <c r="H32" s="11"/>
      <c r="I32" s="28">
        <f>'поступления и выплаты2017'!I32</f>
        <v>0</v>
      </c>
    </row>
    <row r="33" spans="1:9" ht="26.25" customHeight="1" x14ac:dyDescent="0.2">
      <c r="A33" s="26" t="s">
        <v>132</v>
      </c>
      <c r="B33" s="127">
        <v>263</v>
      </c>
      <c r="C33" s="129" t="s">
        <v>437</v>
      </c>
      <c r="D33" s="11">
        <f t="shared" si="1"/>
        <v>956100</v>
      </c>
      <c r="E33" s="28">
        <f>'поступления и выплаты2017'!E33</f>
        <v>956100</v>
      </c>
      <c r="F33" s="28">
        <f>'поступления и выплаты2017'!F33</f>
        <v>0</v>
      </c>
      <c r="G33" s="11"/>
      <c r="H33" s="11"/>
      <c r="I33" s="28">
        <f>'поступления и выплаты2017'!I33</f>
        <v>0</v>
      </c>
    </row>
    <row r="34" spans="1:9" ht="26.25" customHeight="1" x14ac:dyDescent="0.2">
      <c r="A34" s="26" t="s">
        <v>133</v>
      </c>
      <c r="B34" s="127">
        <v>264</v>
      </c>
      <c r="C34" s="129"/>
      <c r="D34" s="11"/>
      <c r="E34" s="28">
        <f>'поступления и выплаты2017'!E34</f>
        <v>0</v>
      </c>
      <c r="F34" s="28">
        <f>'поступления и выплаты2017'!F34</f>
        <v>0</v>
      </c>
      <c r="G34" s="11"/>
      <c r="H34" s="11"/>
      <c r="I34" s="28">
        <f>'поступления и выплаты2017'!I34</f>
        <v>0</v>
      </c>
    </row>
    <row r="35" spans="1:9" ht="33.75" customHeight="1" x14ac:dyDescent="0.2">
      <c r="A35" s="26" t="s">
        <v>134</v>
      </c>
      <c r="B35" s="127">
        <v>265</v>
      </c>
      <c r="C35" s="129" t="s">
        <v>437</v>
      </c>
      <c r="D35" s="11">
        <f t="shared" si="1"/>
        <v>201620</v>
      </c>
      <c r="E35" s="28">
        <f>'поступления и выплаты2017'!E35</f>
        <v>201620</v>
      </c>
      <c r="F35" s="28">
        <f>'поступления и выплаты2017'!F35</f>
        <v>0</v>
      </c>
      <c r="G35" s="11"/>
      <c r="H35" s="11"/>
      <c r="I35" s="28">
        <f>'поступления и выплаты2017'!I35</f>
        <v>0</v>
      </c>
    </row>
    <row r="36" spans="1:9" ht="26.25" customHeight="1" x14ac:dyDescent="0.2">
      <c r="A36" s="26" t="s">
        <v>135</v>
      </c>
      <c r="B36" s="127">
        <v>266</v>
      </c>
      <c r="C36" s="129" t="s">
        <v>437</v>
      </c>
      <c r="D36" s="11">
        <f>E36+F36+G36+H36+I36</f>
        <v>109000</v>
      </c>
      <c r="E36" s="28">
        <f>'поступления и выплаты2017'!E36</f>
        <v>109000</v>
      </c>
      <c r="F36" s="28">
        <f>'поступления и выплаты2017'!F36</f>
        <v>0</v>
      </c>
      <c r="G36" s="11"/>
      <c r="H36" s="11"/>
      <c r="I36" s="28">
        <f>'поступления и выплаты2017'!I36</f>
        <v>0</v>
      </c>
    </row>
    <row r="37" spans="1:9" ht="33.75" customHeight="1" x14ac:dyDescent="0.2">
      <c r="A37" s="26" t="s">
        <v>136</v>
      </c>
      <c r="B37" s="127">
        <v>267</v>
      </c>
      <c r="C37" s="129" t="s">
        <v>437</v>
      </c>
      <c r="D37" s="11">
        <f t="shared" si="1"/>
        <v>0</v>
      </c>
      <c r="E37" s="28">
        <f>'поступления и выплаты2017'!E37</f>
        <v>0</v>
      </c>
      <c r="F37" s="28">
        <f>'поступления и выплаты2017'!F37</f>
        <v>0</v>
      </c>
      <c r="G37" s="11"/>
      <c r="H37" s="11"/>
      <c r="I37" s="28">
        <f>'поступления и выплаты2017'!I37</f>
        <v>0</v>
      </c>
    </row>
    <row r="38" spans="1:9" ht="34.5" customHeight="1" x14ac:dyDescent="0.2">
      <c r="A38" s="26" t="s">
        <v>137</v>
      </c>
      <c r="B38" s="127">
        <v>268</v>
      </c>
      <c r="C38" s="129" t="s">
        <v>437</v>
      </c>
      <c r="D38" s="11">
        <f t="shared" si="1"/>
        <v>125000</v>
      </c>
      <c r="E38" s="28">
        <f>'поступления и выплаты2017'!E38</f>
        <v>100000</v>
      </c>
      <c r="F38" s="28">
        <f>'поступления и выплаты2017'!F38</f>
        <v>0</v>
      </c>
      <c r="G38" s="11"/>
      <c r="H38" s="11"/>
      <c r="I38" s="28">
        <f>'поступления и выплаты2017'!I38</f>
        <v>25000</v>
      </c>
    </row>
    <row r="39" spans="1:9" ht="38.25" customHeight="1" x14ac:dyDescent="0.2">
      <c r="A39" s="28" t="s">
        <v>138</v>
      </c>
      <c r="B39" s="128">
        <v>300</v>
      </c>
      <c r="C39" s="127"/>
      <c r="D39" s="11"/>
      <c r="E39" s="11"/>
      <c r="F39" s="11"/>
      <c r="G39" s="11"/>
      <c r="H39" s="11"/>
      <c r="I39" s="11"/>
    </row>
    <row r="40" spans="1:9" ht="20.25" customHeight="1" x14ac:dyDescent="0.2">
      <c r="A40" s="25" t="s">
        <v>139</v>
      </c>
      <c r="B40" s="127">
        <v>310</v>
      </c>
      <c r="C40" s="127"/>
      <c r="D40" s="11"/>
      <c r="E40" s="11"/>
      <c r="F40" s="11"/>
      <c r="G40" s="11"/>
      <c r="H40" s="11"/>
      <c r="I40" s="11"/>
    </row>
    <row r="41" spans="1:9" ht="20.25" customHeight="1" x14ac:dyDescent="0.2">
      <c r="A41" s="25" t="s">
        <v>140</v>
      </c>
      <c r="B41" s="127">
        <v>320</v>
      </c>
      <c r="C41" s="127"/>
      <c r="D41" s="11"/>
      <c r="E41" s="11"/>
      <c r="F41" s="11"/>
      <c r="G41" s="11"/>
      <c r="H41" s="11"/>
      <c r="I41" s="11"/>
    </row>
    <row r="42" spans="1:9" ht="32.25" customHeight="1" x14ac:dyDescent="0.2">
      <c r="A42" s="28" t="s">
        <v>143</v>
      </c>
      <c r="B42" s="128">
        <v>400</v>
      </c>
      <c r="C42" s="127"/>
      <c r="D42" s="11"/>
      <c r="E42" s="11"/>
      <c r="F42" s="11"/>
      <c r="G42" s="11"/>
      <c r="H42" s="11"/>
      <c r="I42" s="11"/>
    </row>
    <row r="43" spans="1:9" ht="21.75" customHeight="1" x14ac:dyDescent="0.2">
      <c r="A43" s="25" t="s">
        <v>141</v>
      </c>
      <c r="B43" s="127">
        <v>410</v>
      </c>
      <c r="C43" s="127"/>
      <c r="D43" s="11"/>
      <c r="E43" s="11"/>
      <c r="F43" s="11"/>
      <c r="G43" s="11"/>
      <c r="H43" s="11"/>
      <c r="I43" s="11"/>
    </row>
    <row r="44" spans="1:9" ht="21.75" customHeight="1" x14ac:dyDescent="0.2">
      <c r="A44" s="25" t="s">
        <v>142</v>
      </c>
      <c r="B44" s="127">
        <v>420</v>
      </c>
      <c r="C44" s="127"/>
      <c r="D44" s="11"/>
      <c r="E44" s="11"/>
      <c r="F44" s="11"/>
      <c r="G44" s="11"/>
      <c r="H44" s="11"/>
      <c r="I44" s="11"/>
    </row>
    <row r="45" spans="1:9" ht="23.25" customHeight="1" x14ac:dyDescent="0.2">
      <c r="A45" s="28" t="s">
        <v>144</v>
      </c>
      <c r="B45" s="128">
        <v>500</v>
      </c>
      <c r="C45" s="127"/>
      <c r="D45" s="11"/>
      <c r="E45" s="11"/>
      <c r="F45" s="11"/>
      <c r="G45" s="11"/>
      <c r="H45" s="11"/>
      <c r="I45" s="11"/>
    </row>
    <row r="46" spans="1:9" ht="23.25" customHeight="1" x14ac:dyDescent="0.2">
      <c r="A46" s="28" t="s">
        <v>57</v>
      </c>
      <c r="B46" s="128">
        <v>600</v>
      </c>
      <c r="C46" s="127"/>
      <c r="D46" s="11"/>
      <c r="E46" s="11"/>
      <c r="F46" s="11"/>
      <c r="G46" s="11"/>
      <c r="H46" s="11"/>
      <c r="I46" s="11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6" zoomScale="115" zoomScaleNormal="115" zoomScaleSheetLayoutView="115" workbookViewId="0">
      <selection activeCell="C7" sqref="C7:C38"/>
    </sheetView>
  </sheetViews>
  <sheetFormatPr defaultColWidth="9.33203125" defaultRowHeight="14.25" x14ac:dyDescent="0.2"/>
  <cols>
    <col min="1" max="1" width="36.33203125" style="23" customWidth="1"/>
    <col min="2" max="2" width="11.1640625" style="23" customWidth="1"/>
    <col min="3" max="3" width="26.1640625" style="23" customWidth="1"/>
    <col min="4" max="4" width="17" style="23" customWidth="1"/>
    <col min="5" max="5" width="19.33203125" style="23" customWidth="1"/>
    <col min="6" max="6" width="15" style="23" customWidth="1"/>
    <col min="7" max="8" width="17.6640625" style="23" customWidth="1"/>
    <col min="9" max="9" width="22.1640625" style="23" customWidth="1"/>
    <col min="10" max="10" width="24.1640625" style="23" customWidth="1"/>
    <col min="11" max="16384" width="9.33203125" style="23"/>
  </cols>
  <sheetData>
    <row r="1" spans="1:10" ht="22.5" customHeight="1" x14ac:dyDescent="0.2"/>
    <row r="2" spans="1:10" ht="45" customHeight="1" x14ac:dyDescent="0.2">
      <c r="A2" s="146" t="s">
        <v>425</v>
      </c>
      <c r="B2" s="146"/>
      <c r="C2" s="146"/>
      <c r="D2" s="146"/>
      <c r="E2" s="146"/>
      <c r="F2" s="146"/>
      <c r="G2" s="146"/>
      <c r="H2" s="146"/>
      <c r="I2" s="146"/>
    </row>
    <row r="3" spans="1:10" ht="26.25" customHeight="1" x14ac:dyDescent="0.2">
      <c r="A3" s="147" t="s">
        <v>377</v>
      </c>
      <c r="B3" s="147"/>
      <c r="C3" s="147"/>
      <c r="D3" s="147"/>
      <c r="E3" s="147"/>
      <c r="F3" s="147"/>
      <c r="G3" s="147"/>
      <c r="H3" s="147"/>
      <c r="I3" s="147"/>
      <c r="J3" s="35" t="s">
        <v>159</v>
      </c>
    </row>
    <row r="4" spans="1:10" ht="24.6" customHeight="1" x14ac:dyDescent="0.2">
      <c r="A4" s="148" t="s">
        <v>19</v>
      </c>
      <c r="B4" s="148" t="s">
        <v>20</v>
      </c>
      <c r="C4" s="148" t="s">
        <v>21</v>
      </c>
      <c r="D4" s="148" t="s">
        <v>22</v>
      </c>
      <c r="E4" s="148"/>
      <c r="F4" s="148"/>
      <c r="G4" s="148"/>
      <c r="H4" s="148"/>
      <c r="I4" s="148"/>
    </row>
    <row r="5" spans="1:10" ht="20.100000000000001" customHeight="1" x14ac:dyDescent="0.2">
      <c r="A5" s="149" t="s">
        <v>0</v>
      </c>
      <c r="B5" s="149" t="s">
        <v>0</v>
      </c>
      <c r="C5" s="149" t="s">
        <v>0</v>
      </c>
      <c r="D5" s="148" t="s">
        <v>23</v>
      </c>
      <c r="E5" s="148" t="s">
        <v>24</v>
      </c>
      <c r="F5" s="148"/>
      <c r="G5" s="148"/>
      <c r="H5" s="148"/>
      <c r="I5" s="148"/>
    </row>
    <row r="6" spans="1:10" ht="96" customHeight="1" x14ac:dyDescent="0.2">
      <c r="A6" s="149" t="s">
        <v>0</v>
      </c>
      <c r="B6" s="149" t="s">
        <v>0</v>
      </c>
      <c r="C6" s="149" t="s">
        <v>0</v>
      </c>
      <c r="D6" s="149" t="s">
        <v>0</v>
      </c>
      <c r="E6" s="10" t="s">
        <v>350</v>
      </c>
      <c r="F6" s="10" t="s">
        <v>25</v>
      </c>
      <c r="G6" s="10" t="s">
        <v>26</v>
      </c>
      <c r="H6" s="10" t="s">
        <v>351</v>
      </c>
      <c r="I6" s="10" t="s">
        <v>27</v>
      </c>
    </row>
    <row r="7" spans="1:10" ht="20.85" customHeight="1" x14ac:dyDescent="0.2">
      <c r="A7" s="10" t="s">
        <v>28</v>
      </c>
      <c r="B7" s="10" t="s">
        <v>29</v>
      </c>
      <c r="C7" s="131" t="s">
        <v>30</v>
      </c>
      <c r="D7" s="10" t="s">
        <v>31</v>
      </c>
      <c r="E7" s="10" t="s">
        <v>32</v>
      </c>
      <c r="F7" s="10" t="s">
        <v>33</v>
      </c>
      <c r="G7" s="10">
        <v>7</v>
      </c>
      <c r="H7" s="10" t="s">
        <v>35</v>
      </c>
      <c r="I7" s="10" t="s">
        <v>36</v>
      </c>
    </row>
    <row r="8" spans="1:10" ht="21" customHeight="1" x14ac:dyDescent="0.2">
      <c r="A8" s="28" t="s">
        <v>37</v>
      </c>
      <c r="B8" s="9" t="s">
        <v>38</v>
      </c>
      <c r="C8" s="131" t="s">
        <v>39</v>
      </c>
      <c r="D8" s="28">
        <f>D16</f>
        <v>9348730</v>
      </c>
      <c r="E8" s="28">
        <f>'поступления и выплаты2017'!E8</f>
        <v>9257730</v>
      </c>
      <c r="F8" s="28">
        <f>'поступления и выплаты2017'!F8</f>
        <v>0</v>
      </c>
      <c r="G8" s="28">
        <v>0</v>
      </c>
      <c r="H8" s="28">
        <v>0</v>
      </c>
      <c r="I8" s="28">
        <f>'поступления и выплаты2017'!I8</f>
        <v>91000</v>
      </c>
    </row>
    <row r="9" spans="1:10" ht="21" customHeight="1" x14ac:dyDescent="0.2">
      <c r="A9" s="11" t="s">
        <v>40</v>
      </c>
      <c r="B9" s="10" t="s">
        <v>41</v>
      </c>
      <c r="C9" s="129" t="s">
        <v>0</v>
      </c>
      <c r="D9" s="11" t="s">
        <v>379</v>
      </c>
      <c r="E9" s="28" t="str">
        <f>'поступления и выплаты2017'!E9</f>
        <v>X</v>
      </c>
      <c r="F9" s="28" t="str">
        <f>'поступления и выплаты2017'!F9</f>
        <v>X</v>
      </c>
      <c r="G9" s="127" t="s">
        <v>39</v>
      </c>
      <c r="H9" s="127" t="s">
        <v>39</v>
      </c>
      <c r="I9" s="28">
        <f>'поступления и выплаты2017'!I9</f>
        <v>0</v>
      </c>
    </row>
    <row r="10" spans="1:10" ht="21" customHeight="1" x14ac:dyDescent="0.2">
      <c r="A10" s="11" t="s">
        <v>42</v>
      </c>
      <c r="B10" s="10" t="s">
        <v>43</v>
      </c>
      <c r="C10" s="129" t="s">
        <v>435</v>
      </c>
      <c r="D10" s="11">
        <f>D16</f>
        <v>9348730</v>
      </c>
      <c r="E10" s="28">
        <f>'поступления и выплаты2017'!E10</f>
        <v>9257730</v>
      </c>
      <c r="F10" s="28" t="str">
        <f>'поступления и выплаты2017'!F10</f>
        <v>X</v>
      </c>
      <c r="G10" s="127" t="s">
        <v>39</v>
      </c>
      <c r="H10" s="127" t="s">
        <v>39</v>
      </c>
      <c r="I10" s="28">
        <f>'поступления и выплаты2017'!I10</f>
        <v>91000</v>
      </c>
    </row>
    <row r="11" spans="1:10" ht="34.5" customHeight="1" x14ac:dyDescent="0.2">
      <c r="A11" s="11" t="s">
        <v>45</v>
      </c>
      <c r="B11" s="10" t="s">
        <v>44</v>
      </c>
      <c r="C11" s="129" t="s">
        <v>0</v>
      </c>
      <c r="D11" s="11"/>
      <c r="E11" s="28" t="str">
        <f>'поступления и выплаты2017'!E11</f>
        <v>X</v>
      </c>
      <c r="F11" s="28" t="str">
        <f>'поступления и выплаты2017'!F11</f>
        <v>X</v>
      </c>
      <c r="G11" s="127" t="s">
        <v>39</v>
      </c>
      <c r="H11" s="127" t="s">
        <v>39</v>
      </c>
      <c r="I11" s="28">
        <f>'поступления и выплаты2017'!I11</f>
        <v>0</v>
      </c>
    </row>
    <row r="12" spans="1:10" ht="78" customHeight="1" x14ac:dyDescent="0.2">
      <c r="A12" s="11" t="s">
        <v>46</v>
      </c>
      <c r="B12" s="10" t="s">
        <v>47</v>
      </c>
      <c r="C12" s="129" t="s">
        <v>0</v>
      </c>
      <c r="D12" s="11"/>
      <c r="E12" s="28" t="str">
        <f>'поступления и выплаты2017'!E12</f>
        <v>X</v>
      </c>
      <c r="F12" s="28" t="str">
        <f>'поступления и выплаты2017'!F12</f>
        <v>X</v>
      </c>
      <c r="G12" s="127" t="s">
        <v>39</v>
      </c>
      <c r="H12" s="127" t="s">
        <v>39</v>
      </c>
      <c r="I12" s="28">
        <f>'поступления и выплаты2017'!I12</f>
        <v>0</v>
      </c>
    </row>
    <row r="13" spans="1:10" ht="32.25" customHeight="1" x14ac:dyDescent="0.2">
      <c r="A13" s="11" t="s">
        <v>48</v>
      </c>
      <c r="B13" s="10" t="s">
        <v>49</v>
      </c>
      <c r="C13" s="129" t="s">
        <v>436</v>
      </c>
      <c r="D13" s="11">
        <f>F13</f>
        <v>0</v>
      </c>
      <c r="E13" s="28" t="str">
        <f>'поступления и выплаты2017'!E13</f>
        <v>X</v>
      </c>
      <c r="F13" s="28">
        <f>'поступления и выплаты2017'!F13</f>
        <v>0</v>
      </c>
      <c r="G13" s="11"/>
      <c r="H13" s="127"/>
      <c r="I13" s="28" t="str">
        <f>'поступления и выплаты2017'!I13</f>
        <v>X</v>
      </c>
    </row>
    <row r="14" spans="1:10" ht="21" customHeight="1" x14ac:dyDescent="0.2">
      <c r="A14" s="11" t="s">
        <v>50</v>
      </c>
      <c r="B14" s="10" t="s">
        <v>51</v>
      </c>
      <c r="C14" s="129" t="s">
        <v>0</v>
      </c>
      <c r="D14" s="11"/>
      <c r="E14" s="28" t="str">
        <f>'поступления и выплаты2017'!E14</f>
        <v>X</v>
      </c>
      <c r="F14" s="28" t="str">
        <f>'поступления и выплаты2017'!F14</f>
        <v>X</v>
      </c>
      <c r="G14" s="127" t="s">
        <v>39</v>
      </c>
      <c r="H14" s="127" t="s">
        <v>39</v>
      </c>
      <c r="I14" s="28">
        <f>'поступления и выплаты2017'!I14</f>
        <v>0</v>
      </c>
    </row>
    <row r="15" spans="1:10" ht="21" customHeight="1" x14ac:dyDescent="0.2">
      <c r="A15" s="11" t="s">
        <v>52</v>
      </c>
      <c r="B15" s="10" t="s">
        <v>53</v>
      </c>
      <c r="C15" s="131" t="s">
        <v>113</v>
      </c>
      <c r="D15" s="11"/>
      <c r="E15" s="28" t="str">
        <f>'поступления и выплаты2017'!E15</f>
        <v>X</v>
      </c>
      <c r="F15" s="28" t="str">
        <f>'поступления и выплаты2017'!F15</f>
        <v>X</v>
      </c>
      <c r="G15" s="127" t="s">
        <v>39</v>
      </c>
      <c r="H15" s="127" t="s">
        <v>39</v>
      </c>
      <c r="I15" s="28">
        <f>'поступления и выплаты2017'!I15</f>
        <v>0</v>
      </c>
    </row>
    <row r="16" spans="1:10" ht="18" customHeight="1" x14ac:dyDescent="0.2">
      <c r="A16" s="28" t="s">
        <v>54</v>
      </c>
      <c r="B16" s="9" t="s">
        <v>55</v>
      </c>
      <c r="C16" s="131" t="s">
        <v>39</v>
      </c>
      <c r="D16" s="28">
        <f>D17++D24+D30</f>
        <v>9348730</v>
      </c>
      <c r="E16" s="28">
        <f>'поступления и выплаты2017'!E16</f>
        <v>9257730</v>
      </c>
      <c r="F16" s="28">
        <f>'поступления и выплаты2017'!F16</f>
        <v>0</v>
      </c>
      <c r="G16" s="28">
        <f t="shared" ref="G16:H16" si="0">G17++G24+G30</f>
        <v>0</v>
      </c>
      <c r="H16" s="28">
        <f t="shared" si="0"/>
        <v>0</v>
      </c>
      <c r="I16" s="28">
        <f>'поступления и выплаты2017'!I16</f>
        <v>91000</v>
      </c>
    </row>
    <row r="17" spans="1:9" ht="16.5" customHeight="1" x14ac:dyDescent="0.2">
      <c r="A17" s="12" t="s">
        <v>115</v>
      </c>
      <c r="B17" s="10">
        <v>210</v>
      </c>
      <c r="C17" s="129" t="s">
        <v>437</v>
      </c>
      <c r="D17" s="11">
        <f>E17+F17+G17+H17+I17</f>
        <v>7613170</v>
      </c>
      <c r="E17" s="28">
        <f>'поступления и выплаты2017'!E17</f>
        <v>7547170</v>
      </c>
      <c r="F17" s="28">
        <f>'поступления и выплаты2017'!F17</f>
        <v>0</v>
      </c>
      <c r="G17" s="11"/>
      <c r="H17" s="11"/>
      <c r="I17" s="28">
        <f>'поступления и выплаты2017'!I17</f>
        <v>66000</v>
      </c>
    </row>
    <row r="18" spans="1:9" ht="49.5" customHeight="1" x14ac:dyDescent="0.2">
      <c r="A18" s="26" t="s">
        <v>114</v>
      </c>
      <c r="B18" s="10">
        <v>211</v>
      </c>
      <c r="C18" s="129" t="s">
        <v>437</v>
      </c>
      <c r="D18" s="11">
        <f t="shared" ref="D18:D38" si="1">E18+F18+G18+H18+I18</f>
        <v>7607970</v>
      </c>
      <c r="E18" s="28">
        <f>'поступления и выплаты2017'!E18</f>
        <v>7541970</v>
      </c>
      <c r="F18" s="28">
        <f>'поступления и выплаты2017'!F18</f>
        <v>0</v>
      </c>
      <c r="G18" s="11"/>
      <c r="H18" s="11"/>
      <c r="I18" s="28">
        <f>'поступления и выплаты2017'!I18</f>
        <v>66000</v>
      </c>
    </row>
    <row r="19" spans="1:9" ht="24.75" customHeight="1" x14ac:dyDescent="0.2">
      <c r="A19" s="27" t="s">
        <v>123</v>
      </c>
      <c r="B19" s="10" t="s">
        <v>124</v>
      </c>
      <c r="C19" s="129" t="s">
        <v>437</v>
      </c>
      <c r="D19" s="11">
        <f t="shared" si="1"/>
        <v>5855630</v>
      </c>
      <c r="E19" s="28">
        <f>'поступления и выплаты2017'!E19</f>
        <v>5805630</v>
      </c>
      <c r="F19" s="28">
        <f>'поступления и выплаты2017'!F19</f>
        <v>0</v>
      </c>
      <c r="G19" s="11"/>
      <c r="H19" s="11"/>
      <c r="I19" s="28">
        <f>'поступления и выплаты2017'!I19</f>
        <v>50000</v>
      </c>
    </row>
    <row r="20" spans="1:9" ht="136.5" customHeight="1" x14ac:dyDescent="0.2">
      <c r="A20" s="27" t="s">
        <v>125</v>
      </c>
      <c r="B20" s="10" t="s">
        <v>126</v>
      </c>
      <c r="C20" s="129" t="s">
        <v>437</v>
      </c>
      <c r="D20" s="11">
        <f t="shared" si="1"/>
        <v>1752340</v>
      </c>
      <c r="E20" s="28">
        <f>'поступления и выплаты2017'!E20</f>
        <v>1736340</v>
      </c>
      <c r="F20" s="28">
        <f>'поступления и выплаты2017'!F20</f>
        <v>0</v>
      </c>
      <c r="G20" s="11"/>
      <c r="H20" s="11"/>
      <c r="I20" s="28">
        <f>'поступления и выплаты2017'!I20</f>
        <v>16000</v>
      </c>
    </row>
    <row r="21" spans="1:9" ht="49.5" customHeight="1" x14ac:dyDescent="0.2">
      <c r="A21" s="26" t="s">
        <v>121</v>
      </c>
      <c r="B21" s="10">
        <v>212</v>
      </c>
      <c r="C21" s="131"/>
      <c r="D21" s="11">
        <f>E21</f>
        <v>5200</v>
      </c>
      <c r="E21" s="28">
        <f>'поступления и выплаты2017'!E21</f>
        <v>5200</v>
      </c>
      <c r="F21" s="28">
        <f>'поступления и выплаты2017'!F21</f>
        <v>0</v>
      </c>
      <c r="G21" s="11"/>
      <c r="H21" s="11"/>
      <c r="I21" s="28">
        <f>'поступления и выплаты2017'!I21</f>
        <v>0</v>
      </c>
    </row>
    <row r="22" spans="1:9" ht="37.5" customHeight="1" x14ac:dyDescent="0.2">
      <c r="A22" s="26" t="s">
        <v>122</v>
      </c>
      <c r="B22" s="10">
        <v>213</v>
      </c>
      <c r="C22" s="129" t="s">
        <v>437</v>
      </c>
      <c r="D22" s="11">
        <f>E22</f>
        <v>0</v>
      </c>
      <c r="E22" s="28">
        <f>'поступления и выплаты2017'!E22</f>
        <v>0</v>
      </c>
      <c r="F22" s="28">
        <f>'поступления и выплаты2017'!F22</f>
        <v>0</v>
      </c>
      <c r="G22" s="11"/>
      <c r="H22" s="11"/>
      <c r="I22" s="28">
        <f>'поступления и выплаты2017'!I22</f>
        <v>0</v>
      </c>
    </row>
    <row r="23" spans="1:9" ht="36" customHeight="1" x14ac:dyDescent="0.2">
      <c r="A23" s="12" t="s">
        <v>116</v>
      </c>
      <c r="B23" s="10">
        <v>220</v>
      </c>
      <c r="C23" s="129"/>
      <c r="D23" s="11">
        <f t="shared" si="1"/>
        <v>0</v>
      </c>
      <c r="E23" s="28">
        <f>'поступления и выплаты2017'!E23</f>
        <v>0</v>
      </c>
      <c r="F23" s="28">
        <f>'поступления и выплаты2017'!F23</f>
        <v>0</v>
      </c>
      <c r="G23" s="11"/>
      <c r="H23" s="11"/>
      <c r="I23" s="28">
        <f>'поступления и выплаты2017'!I23</f>
        <v>0</v>
      </c>
    </row>
    <row r="24" spans="1:9" ht="36" customHeight="1" x14ac:dyDescent="0.2">
      <c r="A24" s="12" t="s">
        <v>117</v>
      </c>
      <c r="B24" s="10">
        <v>230</v>
      </c>
      <c r="C24" s="129" t="s">
        <v>437</v>
      </c>
      <c r="D24" s="11">
        <f t="shared" si="1"/>
        <v>309000</v>
      </c>
      <c r="E24" s="28">
        <f>'поступления и выплаты2017'!E24</f>
        <v>309000</v>
      </c>
      <c r="F24" s="28">
        <f>'поступления и выплаты2017'!F24</f>
        <v>0</v>
      </c>
      <c r="G24" s="11"/>
      <c r="H24" s="11"/>
      <c r="I24" s="28">
        <f>'поступления и выплаты2017'!I24</f>
        <v>0</v>
      </c>
    </row>
    <row r="25" spans="1:9" ht="30" customHeight="1" x14ac:dyDescent="0.2">
      <c r="A25" s="26" t="s">
        <v>127</v>
      </c>
      <c r="B25" s="10">
        <v>231</v>
      </c>
      <c r="C25" s="129" t="s">
        <v>437</v>
      </c>
      <c r="D25" s="11">
        <f t="shared" si="1"/>
        <v>241400</v>
      </c>
      <c r="E25" s="28">
        <f>'поступления и выплаты2017'!E25</f>
        <v>241400</v>
      </c>
      <c r="F25" s="28">
        <f>'поступления и выплаты2017'!F25</f>
        <v>0</v>
      </c>
      <c r="G25" s="11"/>
      <c r="H25" s="11"/>
      <c r="I25" s="28">
        <f>'поступления и выплаты2017'!I25</f>
        <v>0</v>
      </c>
    </row>
    <row r="26" spans="1:9" ht="20.25" customHeight="1" x14ac:dyDescent="0.2">
      <c r="A26" s="26" t="s">
        <v>128</v>
      </c>
      <c r="B26" s="10">
        <v>232</v>
      </c>
      <c r="C26" s="129" t="s">
        <v>437</v>
      </c>
      <c r="D26" s="11">
        <f t="shared" si="1"/>
        <v>62388</v>
      </c>
      <c r="E26" s="28">
        <f>'поступления и выплаты2017'!E26</f>
        <v>62388</v>
      </c>
      <c r="F26" s="28">
        <f>'поступления и выплаты2017'!F26</f>
        <v>0</v>
      </c>
      <c r="G26" s="11"/>
      <c r="H26" s="11"/>
      <c r="I26" s="28">
        <f>'поступления и выплаты2017'!I26</f>
        <v>0</v>
      </c>
    </row>
    <row r="27" spans="1:9" ht="20.25" customHeight="1" x14ac:dyDescent="0.2">
      <c r="A27" s="26" t="s">
        <v>129</v>
      </c>
      <c r="B27" s="10">
        <v>233</v>
      </c>
      <c r="C27" s="129" t="s">
        <v>437</v>
      </c>
      <c r="D27" s="11">
        <f t="shared" si="1"/>
        <v>5212</v>
      </c>
      <c r="E27" s="28">
        <f>'поступления и выплаты2017'!E27</f>
        <v>5212</v>
      </c>
      <c r="F27" s="28">
        <f>'поступления и выплаты2017'!F27</f>
        <v>0</v>
      </c>
      <c r="G27" s="11"/>
      <c r="H27" s="11"/>
      <c r="I27" s="28">
        <f>'поступления и выплаты2017'!I27</f>
        <v>0</v>
      </c>
    </row>
    <row r="28" spans="1:9" ht="39" customHeight="1" x14ac:dyDescent="0.2">
      <c r="A28" s="12" t="s">
        <v>118</v>
      </c>
      <c r="B28" s="10">
        <v>240</v>
      </c>
      <c r="C28" s="129"/>
      <c r="D28" s="11"/>
      <c r="E28" s="28">
        <f>'поступления и выплаты2017'!E28</f>
        <v>0</v>
      </c>
      <c r="F28" s="28">
        <f>'поступления и выплаты2017'!F28</f>
        <v>0</v>
      </c>
      <c r="G28" s="11"/>
      <c r="H28" s="11"/>
      <c r="I28" s="28">
        <f>'поступления и выплаты2017'!I28</f>
        <v>0</v>
      </c>
    </row>
    <row r="29" spans="1:9" ht="48.75" customHeight="1" x14ac:dyDescent="0.2">
      <c r="A29" s="12" t="s">
        <v>119</v>
      </c>
      <c r="B29" s="10">
        <v>250</v>
      </c>
      <c r="C29" s="129"/>
      <c r="D29" s="11"/>
      <c r="E29" s="28">
        <f>'поступления и выплаты2017'!E29</f>
        <v>0</v>
      </c>
      <c r="F29" s="28">
        <f>'поступления и выплаты2017'!F29</f>
        <v>0</v>
      </c>
      <c r="G29" s="11"/>
      <c r="H29" s="11"/>
      <c r="I29" s="28">
        <f>'поступления и выплаты2017'!I29</f>
        <v>0</v>
      </c>
    </row>
    <row r="30" spans="1:9" ht="34.5" customHeight="1" x14ac:dyDescent="0.2">
      <c r="A30" s="12" t="s">
        <v>120</v>
      </c>
      <c r="B30" s="10">
        <v>260</v>
      </c>
      <c r="C30" s="131" t="s">
        <v>39</v>
      </c>
      <c r="D30" s="11">
        <f t="shared" si="1"/>
        <v>1426560</v>
      </c>
      <c r="E30" s="28">
        <f>'поступления и выплаты2017'!E30</f>
        <v>1401560</v>
      </c>
      <c r="F30" s="28">
        <f>'поступления и выплаты2017'!F30</f>
        <v>0</v>
      </c>
      <c r="G30" s="11"/>
      <c r="H30" s="11"/>
      <c r="I30" s="28">
        <f>'поступления и выплаты2017'!I30</f>
        <v>25000</v>
      </c>
    </row>
    <row r="31" spans="1:9" ht="26.25" customHeight="1" x14ac:dyDescent="0.2">
      <c r="A31" s="26" t="s">
        <v>130</v>
      </c>
      <c r="B31" s="10">
        <v>261</v>
      </c>
      <c r="C31" s="129" t="s">
        <v>437</v>
      </c>
      <c r="D31" s="11">
        <f t="shared" si="1"/>
        <v>34840</v>
      </c>
      <c r="E31" s="28">
        <f>'поступления и выплаты2017'!E31</f>
        <v>34840</v>
      </c>
      <c r="F31" s="28">
        <f>'поступления и выплаты2017'!F31</f>
        <v>0</v>
      </c>
      <c r="G31" s="11"/>
      <c r="H31" s="11"/>
      <c r="I31" s="28">
        <f>'поступления и выплаты2017'!I31</f>
        <v>0</v>
      </c>
    </row>
    <row r="32" spans="1:9" ht="26.25" customHeight="1" x14ac:dyDescent="0.2">
      <c r="A32" s="26" t="s">
        <v>131</v>
      </c>
      <c r="B32" s="10">
        <v>262</v>
      </c>
      <c r="C32" s="129" t="s">
        <v>437</v>
      </c>
      <c r="D32" s="11">
        <f t="shared" si="1"/>
        <v>0</v>
      </c>
      <c r="E32" s="28">
        <f>'поступления и выплаты2017'!E32</f>
        <v>0</v>
      </c>
      <c r="F32" s="28">
        <f>'поступления и выплаты2017'!F32</f>
        <v>0</v>
      </c>
      <c r="G32" s="11"/>
      <c r="H32" s="11"/>
      <c r="I32" s="28">
        <f>'поступления и выплаты2017'!I32</f>
        <v>0</v>
      </c>
    </row>
    <row r="33" spans="1:9" ht="26.25" customHeight="1" x14ac:dyDescent="0.2">
      <c r="A33" s="26" t="s">
        <v>132</v>
      </c>
      <c r="B33" s="10">
        <v>263</v>
      </c>
      <c r="C33" s="129" t="s">
        <v>437</v>
      </c>
      <c r="D33" s="11">
        <f t="shared" si="1"/>
        <v>956100</v>
      </c>
      <c r="E33" s="28">
        <f>'поступления и выплаты2017'!E33</f>
        <v>956100</v>
      </c>
      <c r="F33" s="28">
        <f>'поступления и выплаты2017'!F33</f>
        <v>0</v>
      </c>
      <c r="G33" s="11"/>
      <c r="H33" s="11"/>
      <c r="I33" s="28">
        <f>'поступления и выплаты2017'!I33</f>
        <v>0</v>
      </c>
    </row>
    <row r="34" spans="1:9" ht="26.25" customHeight="1" x14ac:dyDescent="0.2">
      <c r="A34" s="26" t="s">
        <v>133</v>
      </c>
      <c r="B34" s="10">
        <v>264</v>
      </c>
      <c r="C34" s="129"/>
      <c r="D34" s="11"/>
      <c r="E34" s="28">
        <f>'поступления и выплаты2017'!E34</f>
        <v>0</v>
      </c>
      <c r="F34" s="28">
        <f>'поступления и выплаты2017'!F34</f>
        <v>0</v>
      </c>
      <c r="G34" s="11"/>
      <c r="H34" s="11"/>
      <c r="I34" s="28">
        <f>'поступления и выплаты2017'!I34</f>
        <v>0</v>
      </c>
    </row>
    <row r="35" spans="1:9" ht="33.75" customHeight="1" x14ac:dyDescent="0.2">
      <c r="A35" s="26" t="s">
        <v>134</v>
      </c>
      <c r="B35" s="10">
        <v>265</v>
      </c>
      <c r="C35" s="129" t="s">
        <v>437</v>
      </c>
      <c r="D35" s="11">
        <f t="shared" si="1"/>
        <v>201620</v>
      </c>
      <c r="E35" s="28">
        <f>'поступления и выплаты2017'!E35</f>
        <v>201620</v>
      </c>
      <c r="F35" s="28">
        <f>'поступления и выплаты2017'!F35</f>
        <v>0</v>
      </c>
      <c r="G35" s="11"/>
      <c r="H35" s="11"/>
      <c r="I35" s="28">
        <f>'поступления и выплаты2017'!I35</f>
        <v>0</v>
      </c>
    </row>
    <row r="36" spans="1:9" ht="26.25" customHeight="1" x14ac:dyDescent="0.2">
      <c r="A36" s="26" t="s">
        <v>135</v>
      </c>
      <c r="B36" s="10">
        <v>266</v>
      </c>
      <c r="C36" s="129" t="s">
        <v>437</v>
      </c>
      <c r="D36" s="11">
        <f>E36+F36+G36+H36+I36</f>
        <v>109000</v>
      </c>
      <c r="E36" s="28">
        <f>'поступления и выплаты2017'!E36</f>
        <v>109000</v>
      </c>
      <c r="F36" s="28">
        <f>'поступления и выплаты2017'!F36</f>
        <v>0</v>
      </c>
      <c r="G36" s="11"/>
      <c r="H36" s="11"/>
      <c r="I36" s="28">
        <f>'поступления и выплаты2017'!I36</f>
        <v>0</v>
      </c>
    </row>
    <row r="37" spans="1:9" ht="33.75" customHeight="1" x14ac:dyDescent="0.2">
      <c r="A37" s="26" t="s">
        <v>136</v>
      </c>
      <c r="B37" s="10">
        <v>267</v>
      </c>
      <c r="C37" s="129" t="s">
        <v>437</v>
      </c>
      <c r="D37" s="11">
        <f t="shared" si="1"/>
        <v>0</v>
      </c>
      <c r="E37" s="28">
        <f>'поступления и выплаты2017'!E37</f>
        <v>0</v>
      </c>
      <c r="F37" s="28">
        <f>'поступления и выплаты2017'!F37</f>
        <v>0</v>
      </c>
      <c r="G37" s="11"/>
      <c r="H37" s="11"/>
      <c r="I37" s="28">
        <f>'поступления и выплаты2017'!I37</f>
        <v>0</v>
      </c>
    </row>
    <row r="38" spans="1:9" ht="34.5" customHeight="1" x14ac:dyDescent="0.2">
      <c r="A38" s="26" t="s">
        <v>137</v>
      </c>
      <c r="B38" s="10">
        <v>268</v>
      </c>
      <c r="C38" s="129" t="s">
        <v>437</v>
      </c>
      <c r="D38" s="11">
        <f t="shared" si="1"/>
        <v>125000</v>
      </c>
      <c r="E38" s="28">
        <f>'поступления и выплаты2017'!E38</f>
        <v>100000</v>
      </c>
      <c r="F38" s="28">
        <f>'поступления и выплаты2017'!F38</f>
        <v>0</v>
      </c>
      <c r="G38" s="11"/>
      <c r="H38" s="11"/>
      <c r="I38" s="28">
        <f>'поступления и выплаты2017'!I38</f>
        <v>25000</v>
      </c>
    </row>
    <row r="39" spans="1:9" ht="38.25" customHeight="1" x14ac:dyDescent="0.2">
      <c r="A39" s="28" t="s">
        <v>138</v>
      </c>
      <c r="B39" s="9">
        <v>300</v>
      </c>
      <c r="C39" s="127"/>
      <c r="D39" s="11"/>
      <c r="E39" s="11"/>
      <c r="F39" s="11"/>
      <c r="G39" s="11"/>
      <c r="H39" s="11"/>
      <c r="I39" s="11"/>
    </row>
    <row r="40" spans="1:9" ht="20.25" customHeight="1" x14ac:dyDescent="0.2">
      <c r="A40" s="25" t="s">
        <v>139</v>
      </c>
      <c r="B40" s="10">
        <v>310</v>
      </c>
      <c r="C40" s="127"/>
      <c r="D40" s="11"/>
      <c r="E40" s="11"/>
      <c r="F40" s="11"/>
      <c r="G40" s="11"/>
      <c r="H40" s="11"/>
      <c r="I40" s="11"/>
    </row>
    <row r="41" spans="1:9" ht="20.25" customHeight="1" x14ac:dyDescent="0.2">
      <c r="A41" s="25" t="s">
        <v>140</v>
      </c>
      <c r="B41" s="10">
        <v>320</v>
      </c>
      <c r="C41" s="127"/>
      <c r="D41" s="11"/>
      <c r="E41" s="11"/>
      <c r="F41" s="11"/>
      <c r="G41" s="11"/>
      <c r="H41" s="11"/>
      <c r="I41" s="11"/>
    </row>
    <row r="42" spans="1:9" ht="32.25" customHeight="1" x14ac:dyDescent="0.2">
      <c r="A42" s="28" t="s">
        <v>143</v>
      </c>
      <c r="B42" s="9">
        <v>400</v>
      </c>
      <c r="C42" s="127"/>
      <c r="D42" s="11"/>
      <c r="E42" s="11"/>
      <c r="F42" s="11"/>
      <c r="G42" s="11"/>
      <c r="H42" s="11"/>
      <c r="I42" s="11"/>
    </row>
    <row r="43" spans="1:9" ht="21.75" customHeight="1" x14ac:dyDescent="0.2">
      <c r="A43" s="25" t="s">
        <v>141</v>
      </c>
      <c r="B43" s="10">
        <v>410</v>
      </c>
      <c r="C43" s="127"/>
      <c r="D43" s="11"/>
      <c r="E43" s="11"/>
      <c r="F43" s="11"/>
      <c r="G43" s="11"/>
      <c r="H43" s="11"/>
      <c r="I43" s="11"/>
    </row>
    <row r="44" spans="1:9" ht="21.75" customHeight="1" x14ac:dyDescent="0.2">
      <c r="A44" s="25" t="s">
        <v>142</v>
      </c>
      <c r="B44" s="10">
        <v>420</v>
      </c>
      <c r="C44" s="127"/>
      <c r="D44" s="11"/>
      <c r="E44" s="11"/>
      <c r="F44" s="11"/>
      <c r="G44" s="11"/>
      <c r="H44" s="11"/>
      <c r="I44" s="11"/>
    </row>
    <row r="45" spans="1:9" ht="23.25" customHeight="1" x14ac:dyDescent="0.2">
      <c r="A45" s="28" t="s">
        <v>144</v>
      </c>
      <c r="B45" s="9">
        <v>500</v>
      </c>
      <c r="C45" s="127"/>
      <c r="D45" s="11"/>
      <c r="E45" s="11"/>
      <c r="F45" s="11"/>
      <c r="G45" s="11"/>
      <c r="H45" s="11"/>
      <c r="I45" s="11"/>
    </row>
    <row r="46" spans="1:9" ht="23.25" customHeight="1" x14ac:dyDescent="0.2">
      <c r="A46" s="28" t="s">
        <v>57</v>
      </c>
      <c r="B46" s="9">
        <v>600</v>
      </c>
      <c r="C46" s="127"/>
      <c r="D46" s="11"/>
      <c r="E46" s="11"/>
      <c r="F46" s="11"/>
      <c r="G46" s="11"/>
      <c r="H46" s="11"/>
      <c r="I46" s="11"/>
    </row>
  </sheetData>
  <autoFilter ref="A7:I7"/>
  <mergeCells count="8">
    <mergeCell ref="A2:I2"/>
    <mergeCell ref="A3:I3"/>
    <mergeCell ref="A4:A6"/>
    <mergeCell ref="B4:B6"/>
    <mergeCell ref="C4:C6"/>
    <mergeCell ref="D4:I4"/>
    <mergeCell ref="D5:D6"/>
    <mergeCell ref="E5:I5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115" zoomScaleNormal="115" zoomScaleSheetLayoutView="115" workbookViewId="0">
      <selection activeCell="A2" sqref="A2:L2"/>
    </sheetView>
  </sheetViews>
  <sheetFormatPr defaultColWidth="9.33203125" defaultRowHeight="14.25" x14ac:dyDescent="0.2"/>
  <cols>
    <col min="1" max="1" width="36.33203125" style="23" customWidth="1"/>
    <col min="2" max="2" width="11.1640625" style="23" customWidth="1"/>
    <col min="3" max="3" width="16.1640625" style="23" customWidth="1"/>
    <col min="4" max="12" width="18" style="23" customWidth="1"/>
    <col min="13" max="16384" width="9.33203125" style="23"/>
  </cols>
  <sheetData>
    <row r="1" spans="1:12" ht="34.35" customHeight="1" x14ac:dyDescent="0.2">
      <c r="A1" s="150" t="s">
        <v>433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24" t="s">
        <v>160</v>
      </c>
    </row>
    <row r="2" spans="1:12" ht="15" customHeight="1" x14ac:dyDescent="0.2">
      <c r="A2" s="156" t="s">
        <v>352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33.75" customHeight="1" x14ac:dyDescent="0.2">
      <c r="A3" s="151" t="s">
        <v>19</v>
      </c>
      <c r="B3" s="151" t="s">
        <v>20</v>
      </c>
      <c r="C3" s="157" t="s">
        <v>145</v>
      </c>
      <c r="D3" s="155" t="s">
        <v>146</v>
      </c>
      <c r="E3" s="155"/>
      <c r="F3" s="155"/>
      <c r="G3" s="155"/>
      <c r="H3" s="155"/>
      <c r="I3" s="155"/>
      <c r="J3" s="155"/>
      <c r="K3" s="155"/>
      <c r="L3" s="155"/>
    </row>
    <row r="4" spans="1:12" ht="26.25" customHeight="1" x14ac:dyDescent="0.2">
      <c r="A4" s="152"/>
      <c r="B4" s="152" t="s">
        <v>0</v>
      </c>
      <c r="C4" s="158"/>
      <c r="D4" s="155" t="s">
        <v>147</v>
      </c>
      <c r="E4" s="155"/>
      <c r="F4" s="155"/>
      <c r="G4" s="155" t="s">
        <v>14</v>
      </c>
      <c r="H4" s="155"/>
      <c r="I4" s="155"/>
      <c r="J4" s="155"/>
      <c r="K4" s="155"/>
      <c r="L4" s="155"/>
    </row>
    <row r="5" spans="1:12" ht="67.5" customHeight="1" x14ac:dyDescent="0.2">
      <c r="A5" s="152"/>
      <c r="B5" s="152"/>
      <c r="C5" s="158"/>
      <c r="D5" s="155"/>
      <c r="E5" s="155"/>
      <c r="F5" s="155"/>
      <c r="G5" s="155" t="s">
        <v>148</v>
      </c>
      <c r="H5" s="155"/>
      <c r="I5" s="155"/>
      <c r="J5" s="155" t="s">
        <v>149</v>
      </c>
      <c r="K5" s="155"/>
      <c r="L5" s="155"/>
    </row>
    <row r="6" spans="1:12" ht="66.75" customHeight="1" x14ac:dyDescent="0.2">
      <c r="A6" s="153"/>
      <c r="B6" s="153"/>
      <c r="C6" s="159"/>
      <c r="D6" s="130" t="s">
        <v>430</v>
      </c>
      <c r="E6" s="130" t="s">
        <v>431</v>
      </c>
      <c r="F6" s="130" t="s">
        <v>432</v>
      </c>
      <c r="G6" s="130" t="s">
        <v>430</v>
      </c>
      <c r="H6" s="130" t="s">
        <v>431</v>
      </c>
      <c r="I6" s="130" t="s">
        <v>432</v>
      </c>
      <c r="J6" s="130" t="s">
        <v>430</v>
      </c>
      <c r="K6" s="130" t="s">
        <v>431</v>
      </c>
      <c r="L6" s="130" t="s">
        <v>432</v>
      </c>
    </row>
    <row r="7" spans="1:12" ht="20.85" customHeight="1" x14ac:dyDescent="0.2">
      <c r="A7" s="29" t="s">
        <v>28</v>
      </c>
      <c r="B7" s="29" t="s">
        <v>29</v>
      </c>
      <c r="C7" s="29" t="s">
        <v>30</v>
      </c>
      <c r="D7" s="29" t="s">
        <v>31</v>
      </c>
      <c r="E7" s="29" t="s">
        <v>32</v>
      </c>
      <c r="F7" s="29" t="s">
        <v>33</v>
      </c>
      <c r="G7" s="29" t="s">
        <v>34</v>
      </c>
      <c r="H7" s="29" t="s">
        <v>35</v>
      </c>
      <c r="I7" s="29" t="s">
        <v>36</v>
      </c>
      <c r="J7" s="29" t="s">
        <v>150</v>
      </c>
      <c r="K7" s="29" t="s">
        <v>151</v>
      </c>
      <c r="L7" s="29" t="s">
        <v>152</v>
      </c>
    </row>
    <row r="8" spans="1:12" ht="41.25" customHeight="1" x14ac:dyDescent="0.2">
      <c r="A8" s="34" t="s">
        <v>153</v>
      </c>
      <c r="B8" s="32" t="s">
        <v>154</v>
      </c>
      <c r="C8" s="10" t="s">
        <v>39</v>
      </c>
      <c r="D8" s="31">
        <f>J8+G8</f>
        <v>1426560</v>
      </c>
      <c r="E8" s="31">
        <f t="shared" ref="E8:F8" si="0">K8+H8</f>
        <v>1426560</v>
      </c>
      <c r="F8" s="31">
        <f t="shared" si="0"/>
        <v>1426560</v>
      </c>
      <c r="G8" s="31">
        <f>G10</f>
        <v>1426560</v>
      </c>
      <c r="H8" s="31">
        <f t="shared" ref="H8:I8" si="1">H10</f>
        <v>1426560</v>
      </c>
      <c r="I8" s="31">
        <f t="shared" si="1"/>
        <v>1426560</v>
      </c>
      <c r="J8" s="31"/>
      <c r="K8" s="31"/>
      <c r="L8" s="31"/>
    </row>
    <row r="9" spans="1:12" ht="54" customHeight="1" x14ac:dyDescent="0.2">
      <c r="A9" s="34" t="s">
        <v>155</v>
      </c>
      <c r="B9" s="32" t="s">
        <v>156</v>
      </c>
      <c r="C9" s="10" t="s">
        <v>39</v>
      </c>
      <c r="D9" s="31"/>
      <c r="E9" s="30"/>
      <c r="F9" s="30"/>
      <c r="G9" s="30"/>
      <c r="H9" s="30"/>
      <c r="I9" s="30"/>
      <c r="J9" s="30"/>
      <c r="K9" s="30"/>
      <c r="L9" s="30"/>
    </row>
    <row r="10" spans="1:12" ht="38.25" customHeight="1" x14ac:dyDescent="0.2">
      <c r="A10" s="34" t="s">
        <v>157</v>
      </c>
      <c r="B10" s="32" t="s">
        <v>158</v>
      </c>
      <c r="C10" s="30">
        <v>2018</v>
      </c>
      <c r="D10" s="31">
        <f t="shared" ref="D10" si="2">J10+G10</f>
        <v>1426560</v>
      </c>
      <c r="E10" s="31">
        <f t="shared" ref="E10" si="3">K10+H10</f>
        <v>1426560</v>
      </c>
      <c r="F10" s="31">
        <f t="shared" ref="F10" si="4">L10+I10</f>
        <v>1426560</v>
      </c>
      <c r="G10" s="30">
        <f>'поступления и выплаты2017'!D30</f>
        <v>1426560</v>
      </c>
      <c r="H10" s="30">
        <f>'поступления и выплаты2018'!D30</f>
        <v>1426560</v>
      </c>
      <c r="I10" s="30">
        <f>'поступления и выплаты2019'!D30</f>
        <v>1426560</v>
      </c>
      <c r="J10" s="30"/>
      <c r="K10" s="30"/>
      <c r="L10" s="30"/>
    </row>
    <row r="11" spans="1:12" x14ac:dyDescent="0.2">
      <c r="A11" s="30" t="s">
        <v>61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x14ac:dyDescent="0.2">
      <c r="A12" s="30" t="s">
        <v>61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4" spans="1:12" ht="26.25" customHeight="1" x14ac:dyDescent="0.2">
      <c r="A14" s="154" t="s">
        <v>168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1:12" ht="26.25" customHeight="1" x14ac:dyDescent="0.2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1:12" ht="26.25" customHeight="1" x14ac:dyDescent="0.2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1:12" ht="26.25" customHeight="1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</row>
    <row r="18" spans="1:12" ht="26.25" customHeight="1" x14ac:dyDescent="0.2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</row>
    <row r="19" spans="1:12" ht="26.25" customHeight="1" x14ac:dyDescent="0.2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</row>
  </sheetData>
  <autoFilter ref="A7:I7"/>
  <mergeCells count="11">
    <mergeCell ref="A1:K1"/>
    <mergeCell ref="A3:A6"/>
    <mergeCell ref="A14:L19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11</vt:i4>
      </vt:variant>
    </vt:vector>
  </HeadingPairs>
  <TitlesOfParts>
    <vt:vector size="38" baseType="lpstr">
      <vt:lpstr>заголовочная</vt:lpstr>
      <vt:lpstr>цели, виды деятельности</vt:lpstr>
      <vt:lpstr>услуги</vt:lpstr>
      <vt:lpstr>балансовая</vt:lpstr>
      <vt:lpstr>фин. состояние</vt:lpstr>
      <vt:lpstr>поступления и выплаты2017</vt:lpstr>
      <vt:lpstr>поступления и выплаты2018</vt:lpstr>
      <vt:lpstr>поступления и выплаты2019</vt:lpstr>
      <vt:lpstr>закупка ТРУ</vt:lpstr>
      <vt:lpstr>справочная</vt:lpstr>
      <vt:lpstr>обоснование (210) 1</vt:lpstr>
      <vt:lpstr>обоснование (210) 2</vt:lpstr>
      <vt:lpstr>обоснование (210) 3</vt:lpstr>
      <vt:lpstr>обоснование (210) 4</vt:lpstr>
      <vt:lpstr>обоснование (220)</vt:lpstr>
      <vt:lpstr>обоснование (230)</vt:lpstr>
      <vt:lpstr>обоснование (240)</vt:lpstr>
      <vt:lpstr>обоснование (250)</vt:lpstr>
      <vt:lpstr>обоснование (260) 1</vt:lpstr>
      <vt:lpstr>обоснование (260) 2</vt:lpstr>
      <vt:lpstr>обоснование (260) 3</vt:lpstr>
      <vt:lpstr>обоснование (260) 4</vt:lpstr>
      <vt:lpstr>обоснование (260) 5</vt:lpstr>
      <vt:lpstr>обоснование (260) 6</vt:lpstr>
      <vt:lpstr>обоснование (260) 7</vt:lpstr>
      <vt:lpstr>обоснование (260) 8</vt:lpstr>
      <vt:lpstr>сведения о операциях</vt:lpstr>
      <vt:lpstr>балансовая!Заголовки_для_печати</vt:lpstr>
      <vt:lpstr>услуги!Заголовки_для_печати</vt:lpstr>
      <vt:lpstr>'фин. состояние'!Заголовки_для_печати</vt:lpstr>
      <vt:lpstr>'закупка ТРУ'!Область_печати</vt:lpstr>
      <vt:lpstr>'поступления и выплаты2017'!Область_печати</vt:lpstr>
      <vt:lpstr>'поступления и выплаты2018'!Область_печати</vt:lpstr>
      <vt:lpstr>'поступления и выплаты2019'!Область_печати</vt:lpstr>
      <vt:lpstr>'сведения о операциях'!Область_печати</vt:lpstr>
      <vt:lpstr>справочная!Область_печати</vt:lpstr>
      <vt:lpstr>услуги!Область_печати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2018-01-16T07:33:39Z</dcterms:modified>
</cp:coreProperties>
</file>